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175" activeTab="0"/>
  </bookViews>
  <sheets>
    <sheet name="Statewide" sheetId="1" r:id="rId1"/>
    <sheet name="District 1" sheetId="2" r:id="rId2"/>
    <sheet name="District 2" sheetId="3" r:id="rId3"/>
    <sheet name="District 3" sheetId="4" r:id="rId4"/>
    <sheet name="District 4" sheetId="5" r:id="rId5"/>
    <sheet name="District 5" sheetId="6" r:id="rId6"/>
    <sheet name="District 6" sheetId="7" r:id="rId7"/>
    <sheet name="District 7" sheetId="8" r:id="rId8"/>
    <sheet name="District 8" sheetId="9" r:id="rId9"/>
  </sheets>
  <definedNames>
    <definedName name="_xlnm.Print_Area" localSheetId="1">'District 1'!$A$1:$O$26</definedName>
    <definedName name="_xlnm.Print_Area" localSheetId="2">'District 2'!$A$1:$O$21</definedName>
    <definedName name="_xlnm.Print_Area" localSheetId="3">'District 3'!$A$1:$O$21</definedName>
    <definedName name="_xlnm.Print_Area" localSheetId="4">'District 4'!$A$1:$P$16</definedName>
    <definedName name="_xlnm.Print_Area" localSheetId="5">'District 5'!$A$1:$P$19</definedName>
    <definedName name="_xlnm.Print_Area" localSheetId="6">'District 6'!$A$1:$O$19</definedName>
    <definedName name="_xlnm.Print_Area" localSheetId="7">'District 7'!$A$1:$O$19</definedName>
    <definedName name="_xlnm.Print_Area" localSheetId="8">'District 8'!$A$1:$O$17</definedName>
    <definedName name="_xlnm.Print_Area" localSheetId="0">'Statewide'!$A$1:$O$13</definedName>
  </definedNames>
  <calcPr fullCalcOnLoad="1"/>
</workbook>
</file>

<file path=xl/sharedStrings.xml><?xml version="1.0" encoding="utf-8"?>
<sst xmlns="http://schemas.openxmlformats.org/spreadsheetml/2006/main" count="249" uniqueCount="74">
  <si>
    <t>TOTAL ALL AGENCIES</t>
  </si>
  <si>
    <t>VETERAN AFFAIRS</t>
  </si>
  <si>
    <t>TREAS.</t>
  </si>
  <si>
    <t>INTERIOR</t>
  </si>
  <si>
    <t>TRANSP.</t>
  </si>
  <si>
    <t>COMMERCE</t>
  </si>
  <si>
    <t>LABOR</t>
  </si>
  <si>
    <t>SOCIAL SECURITY</t>
  </si>
  <si>
    <t>OTHER</t>
  </si>
  <si>
    <t>Washington</t>
  </si>
  <si>
    <t>TOTAL</t>
  </si>
  <si>
    <t>County</t>
  </si>
  <si>
    <t>AGRIC.</t>
  </si>
  <si>
    <t xml:space="preserve"> (NOTE: Some counties overlap congressional districts; all attempts were made to include all pertinent counties in this table. We apologize </t>
  </si>
  <si>
    <t>if some are not in this district or if a county was omitted from this table.)</t>
  </si>
  <si>
    <t>county.  (NOTE: Some counties overlap congressional districts; all attempts were made to include all pertinent counties in this</t>
  </si>
  <si>
    <t xml:space="preserve">  table. We apologize if some are not in this district or if a county was omitted from this table.)</t>
  </si>
  <si>
    <t>EPA</t>
  </si>
  <si>
    <t>NASA</t>
  </si>
  <si>
    <t>Anne Arundel</t>
  </si>
  <si>
    <t>Baltimore</t>
  </si>
  <si>
    <t>Caroline</t>
  </si>
  <si>
    <t>Cecil</t>
  </si>
  <si>
    <t>Dorchester</t>
  </si>
  <si>
    <t>Harford</t>
  </si>
  <si>
    <t>Kent</t>
  </si>
  <si>
    <t>Queen Anne's</t>
  </si>
  <si>
    <t>Somerset</t>
  </si>
  <si>
    <t>Talbot</t>
  </si>
  <si>
    <t>Wicomico</t>
  </si>
  <si>
    <t>Worcester</t>
  </si>
  <si>
    <t>Maryland First Congressional District</t>
  </si>
  <si>
    <t>Maryland Second Congressional District</t>
  </si>
  <si>
    <t>Howard</t>
  </si>
  <si>
    <t>Maryland Third Congressional District</t>
  </si>
  <si>
    <t>Montgomery</t>
  </si>
  <si>
    <t>Prince George's</t>
  </si>
  <si>
    <t>Maryland Fourth Congressional District</t>
  </si>
  <si>
    <t>Calvert</t>
  </si>
  <si>
    <t>Charles</t>
  </si>
  <si>
    <t>St Mary's</t>
  </si>
  <si>
    <t>Maryland Fifth Congressional District</t>
  </si>
  <si>
    <t>Allegany</t>
  </si>
  <si>
    <t>Carroll</t>
  </si>
  <si>
    <t>Frederick</t>
  </si>
  <si>
    <t>Garrett</t>
  </si>
  <si>
    <t>Maryland Sixth Congressional District</t>
  </si>
  <si>
    <t>Maryland Seventh Congressional District</t>
  </si>
  <si>
    <t>Maryland Eighth Congressional District</t>
  </si>
  <si>
    <t>DEFENSE/DHS</t>
  </si>
  <si>
    <t>FEDERAL RETIREES</t>
  </si>
  <si>
    <t>Statewide</t>
  </si>
  <si>
    <t>Maryland</t>
  </si>
  <si>
    <t>DEFENSE/ DHS</t>
  </si>
  <si>
    <t>POSTAL*</t>
  </si>
  <si>
    <t>ENERGY/ EPA</t>
  </si>
  <si>
    <t>Baltimore City</t>
  </si>
  <si>
    <t>Independent Cities</t>
  </si>
  <si>
    <t>COMMERCE/ LABOR</t>
  </si>
  <si>
    <t>EPA/ ENERGY</t>
  </si>
  <si>
    <t>*Source: U.S. Department of Labor, Bureau of Labor Statistics, Quarterly Census of Employment, March 2014.</t>
  </si>
  <si>
    <t>Number of Federal Employees and Retirees, September 2014</t>
  </si>
  <si>
    <t>Source: Office of Personnel Management, Federal Employment Statistics, September 2014.</t>
  </si>
  <si>
    <t>Source: Office of Personnel Management, Federal Employment Statistics (place of employment county), September 2014.</t>
  </si>
  <si>
    <t>Number of Federal Employees and Retirees September 2014</t>
  </si>
  <si>
    <t xml:space="preserve">In the state of Maryland there are 304,814 federal employees and retirees. </t>
  </si>
  <si>
    <t xml:space="preserve">In the First Congressional District of Maryland, there are 58,631 federal employees and retirees. Below is the breakout by federal agency and county. </t>
  </si>
  <si>
    <t xml:space="preserve">In the Second Congressional District of Maryland, there are 99,657 federal employees and retirees. Below is the breakout by federal agency and county. </t>
  </si>
  <si>
    <t xml:space="preserve">In the Third Congressional District of Maryland, there are 163,818 federal employees and retirees. Below is the breakout by federal agency and county. </t>
  </si>
  <si>
    <t xml:space="preserve">In the Fourth Congressional District of Maryland, there are 99,440 federal employees and retirees. Below is the breakout by federal agency and </t>
  </si>
  <si>
    <t xml:space="preserve">In the Fifth Congressional District of Maryland, there are 125,131 federal employees and retirees. Below is the breakout by federal agency and </t>
  </si>
  <si>
    <t xml:space="preserve">In the Sixth Congressional District of Maryland, there are 95,273 federal employees and retirees. Below is the breakout by federal agency and </t>
  </si>
  <si>
    <t xml:space="preserve">In the Seventh Congressional District of Maryland, there are 53,427 federal employees and retirees. Below is the breakout by federal agency and </t>
  </si>
  <si>
    <t xml:space="preserve">In the Eighth Congressional District of Maryland, there are 95,027 federal employees and retirees. Below is the breakout by federal agency and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</si>
</sst>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name val="Arial"/>
      <family val="0"/>
    </font>
    <font>
      <sz val="10"/>
      <name val="Arial Blac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 indent="4"/>
    </xf>
    <xf numFmtId="0" fontId="7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A5" sqref="A5"/>
    </sheetView>
  </sheetViews>
  <sheetFormatPr defaultColWidth="8.88671875" defaultRowHeight="15"/>
  <cols>
    <col min="1" max="1" width="10.21484375" style="0" customWidth="1"/>
    <col min="2" max="2" width="7.77734375" style="0" customWidth="1"/>
    <col min="3" max="3" width="7.10546875" style="0" customWidth="1"/>
    <col min="4" max="4" width="6.4453125" style="0" customWidth="1"/>
    <col min="5" max="5" width="6.21484375" style="0" customWidth="1"/>
    <col min="6" max="6" width="4.99609375" style="0" customWidth="1"/>
    <col min="7" max="7" width="6.4453125" style="0" customWidth="1"/>
    <col min="8" max="8" width="6.3359375" style="0" customWidth="1"/>
    <col min="9" max="9" width="7.77734375" style="0" customWidth="1"/>
    <col min="10" max="10" width="5.10546875" style="0" customWidth="1"/>
    <col min="11" max="11" width="6.21484375" style="0" customWidth="1"/>
    <col min="12" max="12" width="5.77734375" style="0" customWidth="1"/>
    <col min="13" max="13" width="7.5546875" style="0" customWidth="1"/>
    <col min="14" max="14" width="6.77734375" style="0" customWidth="1"/>
    <col min="15" max="15" width="6.5546875" style="0" customWidth="1"/>
    <col min="16" max="16" width="0.10546875" style="0" hidden="1" customWidth="1"/>
  </cols>
  <sheetData>
    <row r="1" spans="1:16" s="11" customFormat="1" ht="18.75" customHeight="1">
      <c r="A1" s="16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"/>
    </row>
    <row r="2" spans="1:16" ht="18.75" customHeight="1">
      <c r="A2" s="16" t="s">
        <v>61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"/>
    </row>
    <row r="3" ht="18.75">
      <c r="A3" s="1"/>
    </row>
    <row r="4" spans="1:15" ht="15">
      <c r="A4" s="14" t="s">
        <v>65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ht="15">
      <c r="A5" s="12"/>
    </row>
    <row r="6" ht="15">
      <c r="A6" s="12"/>
    </row>
    <row r="8" spans="1:15" ht="25.5" customHeight="1">
      <c r="A8" s="3"/>
      <c r="B8" s="7" t="s">
        <v>0</v>
      </c>
      <c r="C8" s="7" t="s">
        <v>53</v>
      </c>
      <c r="D8" s="7" t="s">
        <v>1</v>
      </c>
      <c r="E8" s="3" t="s">
        <v>2</v>
      </c>
      <c r="F8" s="7" t="s">
        <v>12</v>
      </c>
      <c r="G8" s="3" t="s">
        <v>3</v>
      </c>
      <c r="H8" s="3" t="s">
        <v>4</v>
      </c>
      <c r="I8" s="7" t="s">
        <v>58</v>
      </c>
      <c r="J8" s="3" t="s">
        <v>18</v>
      </c>
      <c r="K8" s="7" t="s">
        <v>55</v>
      </c>
      <c r="L8" s="3" t="s">
        <v>54</v>
      </c>
      <c r="M8" s="7" t="s">
        <v>7</v>
      </c>
      <c r="N8" s="7" t="s">
        <v>50</v>
      </c>
      <c r="O8" s="3" t="s">
        <v>8</v>
      </c>
    </row>
    <row r="9" spans="1:15" ht="15">
      <c r="A9" s="4" t="s">
        <v>51</v>
      </c>
      <c r="B9" s="5">
        <f>SUM(C9:O9)</f>
        <v>304814</v>
      </c>
      <c r="C9" s="4">
        <f>SUM(2979+17259+8217+3834+15453)</f>
        <v>47742</v>
      </c>
      <c r="D9" s="5">
        <v>4336</v>
      </c>
      <c r="E9" s="4">
        <v>5419</v>
      </c>
      <c r="F9" s="4">
        <v>2964</v>
      </c>
      <c r="G9" s="4">
        <v>769</v>
      </c>
      <c r="H9" s="4">
        <v>535</v>
      </c>
      <c r="I9" s="4">
        <f>SUM(10993+119)</f>
        <v>11112</v>
      </c>
      <c r="J9" s="4">
        <v>2934</v>
      </c>
      <c r="K9" s="4">
        <f>SUM(1127+113)</f>
        <v>1240</v>
      </c>
      <c r="L9" s="4">
        <v>11875</v>
      </c>
      <c r="M9" s="4">
        <v>10797</v>
      </c>
      <c r="N9" s="4">
        <v>159511</v>
      </c>
      <c r="O9" s="4">
        <f>SUM(1312+38775+92+18+8+49+39+42+136+26+50+924+2693+465+49+437+46+404+15)</f>
        <v>45580</v>
      </c>
    </row>
    <row r="11" ht="15">
      <c r="B11" s="2" t="s">
        <v>62</v>
      </c>
    </row>
    <row r="12" ht="15">
      <c r="B12" s="2"/>
    </row>
    <row r="13" ht="15">
      <c r="B13" s="2" t="s">
        <v>60</v>
      </c>
    </row>
  </sheetData>
  <sheetProtection/>
  <mergeCells count="3">
    <mergeCell ref="A4:O4"/>
    <mergeCell ref="A2:O2"/>
    <mergeCell ref="A1:O1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C11" sqref="C11:O11"/>
    </sheetView>
  </sheetViews>
  <sheetFormatPr defaultColWidth="8.88671875" defaultRowHeight="15"/>
  <cols>
    <col min="1" max="1" width="12.10546875" style="0" customWidth="1"/>
    <col min="3" max="3" width="6.77734375" style="0" customWidth="1"/>
    <col min="4" max="4" width="7.21484375" style="0" customWidth="1"/>
    <col min="5" max="5" width="5.3359375" style="0" customWidth="1"/>
    <col min="6" max="6" width="5.4453125" style="0" customWidth="1"/>
    <col min="7" max="7" width="6.21484375" style="0" customWidth="1"/>
    <col min="8" max="8" width="6.6640625" style="0" customWidth="1"/>
    <col min="9" max="9" width="8.10546875" style="0" customWidth="1"/>
    <col min="10" max="10" width="5.6640625" style="0" customWidth="1"/>
    <col min="11" max="11" width="4.10546875" style="0" customWidth="1"/>
    <col min="12" max="12" width="6.4453125" style="0" customWidth="1"/>
    <col min="13" max="14" width="7.21484375" style="0" customWidth="1"/>
    <col min="15" max="15" width="5.88671875" style="0" customWidth="1"/>
  </cols>
  <sheetData>
    <row r="1" spans="1:15" ht="18.75" customHeight="1">
      <c r="A1" s="16" t="s">
        <v>31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7"/>
      <c r="M1" s="17"/>
      <c r="N1" s="17"/>
      <c r="O1" s="17"/>
    </row>
    <row r="2" spans="1:15" ht="18.75" customHeight="1">
      <c r="A2" s="16" t="s">
        <v>61</v>
      </c>
      <c r="B2" s="16"/>
      <c r="C2" s="16"/>
      <c r="D2" s="16"/>
      <c r="E2" s="16"/>
      <c r="F2" s="16"/>
      <c r="G2" s="16"/>
      <c r="H2" s="16"/>
      <c r="I2" s="17"/>
      <c r="J2" s="17"/>
      <c r="K2" s="17"/>
      <c r="L2" s="17"/>
      <c r="M2" s="17"/>
      <c r="N2" s="17"/>
      <c r="O2" s="17"/>
    </row>
    <row r="3" ht="18.75">
      <c r="A3" s="1"/>
    </row>
    <row r="4" spans="1:15" ht="15">
      <c r="A4" s="14" t="s">
        <v>66</v>
      </c>
      <c r="B4" s="15"/>
      <c r="C4" s="15"/>
      <c r="D4" s="15"/>
      <c r="E4" s="15"/>
      <c r="F4" s="15"/>
      <c r="G4" s="15"/>
      <c r="H4" s="15"/>
      <c r="I4" s="15"/>
      <c r="J4" s="17"/>
      <c r="K4" s="17"/>
      <c r="L4" s="17"/>
      <c r="M4" s="17"/>
      <c r="N4" s="17"/>
      <c r="O4" s="17"/>
    </row>
    <row r="5" spans="1:15" ht="15">
      <c r="A5" s="14" t="s">
        <v>13</v>
      </c>
      <c r="B5" s="15"/>
      <c r="C5" s="15"/>
      <c r="D5" s="15"/>
      <c r="E5" s="15"/>
      <c r="F5" s="15"/>
      <c r="G5" s="15"/>
      <c r="H5" s="15"/>
      <c r="I5" s="15"/>
      <c r="J5" s="17"/>
      <c r="K5" s="17"/>
      <c r="L5" s="17"/>
      <c r="M5" s="17"/>
      <c r="N5" s="17"/>
      <c r="O5" s="17"/>
    </row>
    <row r="6" spans="1:15" ht="15">
      <c r="A6" s="14" t="s">
        <v>14</v>
      </c>
      <c r="B6" s="15"/>
      <c r="C6" s="15"/>
      <c r="D6" s="15"/>
      <c r="E6" s="15"/>
      <c r="F6" s="15"/>
      <c r="G6" s="15"/>
      <c r="H6" s="15"/>
      <c r="I6" s="15"/>
      <c r="J6" s="17"/>
      <c r="K6" s="17"/>
      <c r="L6" s="17"/>
      <c r="M6" s="17"/>
      <c r="N6" s="17"/>
      <c r="O6" s="17"/>
    </row>
    <row r="8" spans="1:15" ht="25.5" customHeight="1">
      <c r="A8" s="3" t="s">
        <v>11</v>
      </c>
      <c r="B8" s="7" t="s">
        <v>0</v>
      </c>
      <c r="C8" s="7" t="s">
        <v>53</v>
      </c>
      <c r="D8" s="7" t="s">
        <v>1</v>
      </c>
      <c r="E8" s="3" t="s">
        <v>2</v>
      </c>
      <c r="F8" s="7" t="s">
        <v>12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17</v>
      </c>
      <c r="L8" s="3" t="s">
        <v>54</v>
      </c>
      <c r="M8" s="7" t="s">
        <v>7</v>
      </c>
      <c r="N8" s="7" t="s">
        <v>50</v>
      </c>
      <c r="O8" s="3" t="s">
        <v>8</v>
      </c>
    </row>
    <row r="9" spans="1:15" ht="15">
      <c r="A9" s="4" t="s">
        <v>20</v>
      </c>
      <c r="B9" s="5">
        <f aca="true" t="shared" si="0" ref="B9:B20">SUM(C9:O9)</f>
        <v>27682</v>
      </c>
      <c r="C9" s="4">
        <f>SUM(69+302+9+26)</f>
        <v>406</v>
      </c>
      <c r="D9" s="5">
        <v>21</v>
      </c>
      <c r="E9" s="4"/>
      <c r="F9" s="5">
        <v>17</v>
      </c>
      <c r="G9" s="5">
        <v>8</v>
      </c>
      <c r="H9" s="4">
        <v>3</v>
      </c>
      <c r="I9" s="5">
        <v>26</v>
      </c>
      <c r="J9" s="4"/>
      <c r="K9" s="4">
        <v>1</v>
      </c>
      <c r="L9" s="4">
        <v>1097</v>
      </c>
      <c r="M9" s="4">
        <v>9051</v>
      </c>
      <c r="N9" s="4">
        <v>13051</v>
      </c>
      <c r="O9" s="4">
        <v>4001</v>
      </c>
    </row>
    <row r="10" spans="1:15" ht="15">
      <c r="A10" s="4" t="s">
        <v>21</v>
      </c>
      <c r="B10" s="5">
        <f t="shared" si="0"/>
        <v>421</v>
      </c>
      <c r="C10" s="4"/>
      <c r="D10" s="5"/>
      <c r="E10" s="4"/>
      <c r="F10" s="5">
        <v>4</v>
      </c>
      <c r="G10" s="5"/>
      <c r="H10" s="4"/>
      <c r="I10" s="5"/>
      <c r="J10" s="4"/>
      <c r="K10" s="4"/>
      <c r="L10" s="4">
        <v>60</v>
      </c>
      <c r="M10" s="4"/>
      <c r="N10" s="4">
        <v>355</v>
      </c>
      <c r="O10" s="4">
        <v>2</v>
      </c>
    </row>
    <row r="11" spans="1:15" ht="15">
      <c r="A11" s="4" t="s">
        <v>43</v>
      </c>
      <c r="B11" s="5">
        <f t="shared" si="0"/>
        <v>3647</v>
      </c>
      <c r="C11" s="4">
        <v>9</v>
      </c>
      <c r="D11" s="5"/>
      <c r="E11" s="4"/>
      <c r="F11" s="5">
        <v>6</v>
      </c>
      <c r="G11" s="5"/>
      <c r="H11" s="4">
        <v>1</v>
      </c>
      <c r="I11" s="5">
        <v>13</v>
      </c>
      <c r="J11" s="4"/>
      <c r="K11" s="4"/>
      <c r="L11" s="4">
        <v>236</v>
      </c>
      <c r="M11" s="4">
        <v>11</v>
      </c>
      <c r="N11" s="4">
        <v>3350</v>
      </c>
      <c r="O11" s="4">
        <v>21</v>
      </c>
    </row>
    <row r="12" spans="1:15" ht="15">
      <c r="A12" s="4" t="s">
        <v>22</v>
      </c>
      <c r="B12" s="5">
        <f t="shared" si="0"/>
        <v>3339</v>
      </c>
      <c r="C12" s="4">
        <v>36</v>
      </c>
      <c r="D12" s="5">
        <v>1179</v>
      </c>
      <c r="E12" s="4"/>
      <c r="F12" s="5">
        <v>4</v>
      </c>
      <c r="G12" s="5"/>
      <c r="H12" s="4">
        <v>2</v>
      </c>
      <c r="I12" s="5">
        <v>4</v>
      </c>
      <c r="J12" s="4"/>
      <c r="K12" s="4"/>
      <c r="L12" s="4">
        <v>123</v>
      </c>
      <c r="M12" s="4">
        <v>10</v>
      </c>
      <c r="N12" s="4">
        <v>1916</v>
      </c>
      <c r="O12" s="4">
        <v>65</v>
      </c>
    </row>
    <row r="13" spans="1:15" ht="15">
      <c r="A13" s="4" t="s">
        <v>23</v>
      </c>
      <c r="B13" s="5">
        <f t="shared" si="0"/>
        <v>512</v>
      </c>
      <c r="C13" s="4"/>
      <c r="D13" s="5">
        <v>38</v>
      </c>
      <c r="E13" s="4"/>
      <c r="F13" s="5">
        <v>34</v>
      </c>
      <c r="G13" s="5">
        <v>28</v>
      </c>
      <c r="H13" s="4"/>
      <c r="I13" s="5">
        <v>3</v>
      </c>
      <c r="J13" s="4"/>
      <c r="K13" s="4">
        <v>2</v>
      </c>
      <c r="L13" s="4">
        <v>63</v>
      </c>
      <c r="M13" s="4">
        <v>10</v>
      </c>
      <c r="N13" s="4">
        <v>334</v>
      </c>
      <c r="O13" s="4"/>
    </row>
    <row r="14" spans="1:15" ht="15">
      <c r="A14" s="4" t="s">
        <v>24</v>
      </c>
      <c r="B14" s="5">
        <f t="shared" si="0"/>
        <v>17669</v>
      </c>
      <c r="C14" s="4">
        <f>SUM(4+10771+16+4+117)</f>
        <v>10912</v>
      </c>
      <c r="D14" s="5">
        <v>2</v>
      </c>
      <c r="E14" s="4"/>
      <c r="F14" s="5">
        <v>3</v>
      </c>
      <c r="G14" s="5"/>
      <c r="H14" s="4">
        <v>1</v>
      </c>
      <c r="I14" s="5">
        <v>13</v>
      </c>
      <c r="J14" s="4"/>
      <c r="K14" s="4">
        <v>1</v>
      </c>
      <c r="L14" s="4">
        <v>307</v>
      </c>
      <c r="M14" s="4">
        <v>17</v>
      </c>
      <c r="N14" s="4">
        <v>6388</v>
      </c>
      <c r="O14" s="4">
        <v>25</v>
      </c>
    </row>
    <row r="15" spans="1:15" ht="15">
      <c r="A15" s="4" t="s">
        <v>25</v>
      </c>
      <c r="B15" s="5">
        <f t="shared" si="0"/>
        <v>345</v>
      </c>
      <c r="C15" s="4"/>
      <c r="D15" s="5"/>
      <c r="E15" s="4"/>
      <c r="F15" s="5">
        <v>4</v>
      </c>
      <c r="G15" s="5">
        <v>2</v>
      </c>
      <c r="H15" s="4"/>
      <c r="I15" s="5">
        <v>2</v>
      </c>
      <c r="J15" s="4"/>
      <c r="K15" s="4"/>
      <c r="L15" s="4">
        <v>53</v>
      </c>
      <c r="M15" s="4"/>
      <c r="N15" s="4">
        <v>282</v>
      </c>
      <c r="O15" s="4">
        <v>2</v>
      </c>
    </row>
    <row r="16" spans="1:15" ht="15">
      <c r="A16" s="4" t="s">
        <v>26</v>
      </c>
      <c r="B16" s="5">
        <f t="shared" si="0"/>
        <v>1142</v>
      </c>
      <c r="C16" s="4">
        <v>2</v>
      </c>
      <c r="D16" s="5"/>
      <c r="E16" s="4">
        <v>1</v>
      </c>
      <c r="F16" s="5">
        <v>3</v>
      </c>
      <c r="G16" s="5"/>
      <c r="H16" s="4">
        <v>1</v>
      </c>
      <c r="I16" s="5">
        <v>4</v>
      </c>
      <c r="J16" s="4"/>
      <c r="K16" s="4"/>
      <c r="L16" s="4">
        <v>74</v>
      </c>
      <c r="M16" s="4"/>
      <c r="N16" s="4">
        <v>1049</v>
      </c>
      <c r="O16" s="4">
        <v>8</v>
      </c>
    </row>
    <row r="17" spans="1:15" ht="15">
      <c r="A17" s="4" t="s">
        <v>27</v>
      </c>
      <c r="B17" s="5">
        <f t="shared" si="0"/>
        <v>232</v>
      </c>
      <c r="C17" s="4"/>
      <c r="D17" s="5"/>
      <c r="E17" s="4"/>
      <c r="F17" s="5">
        <v>4</v>
      </c>
      <c r="G17" s="5"/>
      <c r="H17" s="4"/>
      <c r="I17" s="5">
        <v>1</v>
      </c>
      <c r="J17" s="4"/>
      <c r="K17" s="4"/>
      <c r="L17" s="4">
        <v>38</v>
      </c>
      <c r="M17" s="4"/>
      <c r="N17" s="4">
        <v>188</v>
      </c>
      <c r="O17" s="4">
        <v>1</v>
      </c>
    </row>
    <row r="18" spans="1:15" ht="15">
      <c r="A18" s="4" t="s">
        <v>28</v>
      </c>
      <c r="B18" s="5">
        <f t="shared" si="0"/>
        <v>1011</v>
      </c>
      <c r="C18" s="4">
        <v>4</v>
      </c>
      <c r="D18" s="5"/>
      <c r="E18" s="4"/>
      <c r="F18" s="5">
        <v>20</v>
      </c>
      <c r="G18" s="5"/>
      <c r="H18" s="4"/>
      <c r="I18" s="5">
        <v>11</v>
      </c>
      <c r="J18" s="4"/>
      <c r="K18" s="4"/>
      <c r="L18" s="4">
        <v>176</v>
      </c>
      <c r="M18" s="4"/>
      <c r="N18" s="4">
        <v>798</v>
      </c>
      <c r="O18" s="4">
        <v>2</v>
      </c>
    </row>
    <row r="19" spans="1:15" ht="15">
      <c r="A19" s="4" t="s">
        <v>29</v>
      </c>
      <c r="B19" s="5">
        <f t="shared" si="0"/>
        <v>1057</v>
      </c>
      <c r="C19" s="4">
        <v>48</v>
      </c>
      <c r="D19" s="5"/>
      <c r="E19" s="4">
        <v>21</v>
      </c>
      <c r="F19" s="5">
        <v>38</v>
      </c>
      <c r="G19" s="5">
        <v>6</v>
      </c>
      <c r="H19" s="4">
        <v>3</v>
      </c>
      <c r="I19" s="5">
        <v>2</v>
      </c>
      <c r="J19" s="4">
        <v>1</v>
      </c>
      <c r="K19" s="4">
        <v>1</v>
      </c>
      <c r="L19" s="4">
        <v>149</v>
      </c>
      <c r="M19" s="4">
        <v>18</v>
      </c>
      <c r="N19" s="4">
        <v>762</v>
      </c>
      <c r="O19" s="4">
        <v>8</v>
      </c>
    </row>
    <row r="20" spans="1:15" ht="15">
      <c r="A20" s="4" t="s">
        <v>30</v>
      </c>
      <c r="B20" s="5">
        <f t="shared" si="0"/>
        <v>1574</v>
      </c>
      <c r="C20" s="4">
        <v>8</v>
      </c>
      <c r="D20" s="5">
        <v>8</v>
      </c>
      <c r="E20" s="4"/>
      <c r="F20" s="5">
        <v>4</v>
      </c>
      <c r="G20" s="5">
        <v>77</v>
      </c>
      <c r="H20" s="4"/>
      <c r="I20" s="5">
        <v>5</v>
      </c>
      <c r="J20" s="4"/>
      <c r="K20" s="4"/>
      <c r="L20" s="4">
        <v>99</v>
      </c>
      <c r="M20" s="4"/>
      <c r="N20" s="4">
        <v>1371</v>
      </c>
      <c r="O20" s="4">
        <v>2</v>
      </c>
    </row>
    <row r="21" spans="1:15" ht="15">
      <c r="A21" s="4"/>
      <c r="B21" s="5"/>
      <c r="C21" s="4"/>
      <c r="D21" s="5"/>
      <c r="E21" s="4"/>
      <c r="F21" s="5"/>
      <c r="G21" s="5"/>
      <c r="H21" s="4"/>
      <c r="I21" s="5"/>
      <c r="J21" s="4"/>
      <c r="K21" s="4"/>
      <c r="L21" s="4"/>
      <c r="M21" s="4"/>
      <c r="N21" s="4"/>
      <c r="O21" s="4"/>
    </row>
    <row r="22" spans="1:15" ht="15">
      <c r="A22" s="4" t="s">
        <v>10</v>
      </c>
      <c r="B22" s="5">
        <f>SUM(B9:B20)</f>
        <v>58631</v>
      </c>
      <c r="C22" s="4"/>
      <c r="D22" s="5"/>
      <c r="E22" s="4"/>
      <c r="F22" s="5"/>
      <c r="G22" s="5"/>
      <c r="H22" s="4"/>
      <c r="I22" s="5"/>
      <c r="J22" s="4"/>
      <c r="K22" s="4"/>
      <c r="L22" s="4"/>
      <c r="M22" s="4"/>
      <c r="N22" s="4"/>
      <c r="O22" s="4"/>
    </row>
    <row r="24" ht="15">
      <c r="B24" s="2" t="s">
        <v>63</v>
      </c>
    </row>
    <row r="26" ht="15">
      <c r="B26" s="2" t="s">
        <v>60</v>
      </c>
    </row>
  </sheetData>
  <sheetProtection/>
  <mergeCells count="5">
    <mergeCell ref="A6:O6"/>
    <mergeCell ref="A1:O1"/>
    <mergeCell ref="A2:O2"/>
    <mergeCell ref="A4:O4"/>
    <mergeCell ref="A5:O5"/>
  </mergeCells>
  <printOptions horizontalCentered="1"/>
  <pageMargins left="0.5" right="0.5" top="0.5" bottom="0.5" header="0.5" footer="0.5"/>
  <pageSetup horizontalDpi="600" verticalDpi="6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C12" sqref="C12:O12"/>
    </sheetView>
  </sheetViews>
  <sheetFormatPr defaultColWidth="8.88671875" defaultRowHeight="15"/>
  <cols>
    <col min="1" max="1" width="12.5546875" style="0" customWidth="1"/>
    <col min="2" max="2" width="7.99609375" style="0" customWidth="1"/>
    <col min="3" max="3" width="6.77734375" style="0" customWidth="1"/>
    <col min="4" max="4" width="6.3359375" style="0" customWidth="1"/>
    <col min="5" max="5" width="5.88671875" style="0" customWidth="1"/>
    <col min="6" max="6" width="4.6640625" style="0" customWidth="1"/>
    <col min="7" max="7" width="7.21484375" style="0" customWidth="1"/>
    <col min="8" max="8" width="6.77734375" style="0" customWidth="1"/>
    <col min="9" max="9" width="8.21484375" style="0" customWidth="1"/>
    <col min="10" max="10" width="5.21484375" style="0" customWidth="1"/>
    <col min="11" max="11" width="3.77734375" style="0" customWidth="1"/>
    <col min="12" max="12" width="6.4453125" style="0" customWidth="1"/>
    <col min="13" max="14" width="6.88671875" style="0" customWidth="1"/>
    <col min="15" max="15" width="6.99609375" style="0" customWidth="1"/>
  </cols>
  <sheetData>
    <row r="1" spans="1:15" ht="18.75" customHeight="1">
      <c r="A1" s="16" t="s">
        <v>32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7"/>
      <c r="M1" s="17"/>
      <c r="N1" s="17"/>
      <c r="O1" s="17"/>
    </row>
    <row r="2" spans="1:15" ht="18.75" customHeight="1">
      <c r="A2" s="16" t="s">
        <v>61</v>
      </c>
      <c r="B2" s="16"/>
      <c r="C2" s="16"/>
      <c r="D2" s="16"/>
      <c r="E2" s="16"/>
      <c r="F2" s="16"/>
      <c r="G2" s="16"/>
      <c r="H2" s="16"/>
      <c r="I2" s="17"/>
      <c r="J2" s="17"/>
      <c r="K2" s="17"/>
      <c r="L2" s="17"/>
      <c r="M2" s="17"/>
      <c r="N2" s="17"/>
      <c r="O2" s="17"/>
    </row>
    <row r="3" ht="18.75">
      <c r="A3" s="1"/>
    </row>
    <row r="4" spans="1:15" ht="15">
      <c r="A4" s="14" t="s">
        <v>67</v>
      </c>
      <c r="B4" s="15"/>
      <c r="C4" s="15"/>
      <c r="D4" s="15"/>
      <c r="E4" s="15"/>
      <c r="F4" s="15"/>
      <c r="G4" s="15"/>
      <c r="H4" s="15"/>
      <c r="I4" s="17"/>
      <c r="J4" s="17"/>
      <c r="K4" s="17"/>
      <c r="L4" s="17"/>
      <c r="M4" s="17"/>
      <c r="N4" s="17"/>
      <c r="O4" s="17"/>
    </row>
    <row r="5" spans="1:15" ht="15">
      <c r="A5" s="18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>
      <c r="A6" s="14" t="s">
        <v>14</v>
      </c>
      <c r="B6" s="15"/>
      <c r="C6" s="15"/>
      <c r="D6" s="15"/>
      <c r="E6" s="15"/>
      <c r="F6" s="15"/>
      <c r="G6" s="15"/>
      <c r="H6" s="15"/>
      <c r="I6" s="17"/>
      <c r="J6" s="17"/>
      <c r="K6" s="17"/>
      <c r="L6" s="17"/>
      <c r="M6" s="17"/>
      <c r="N6" s="17"/>
      <c r="O6" s="17"/>
    </row>
    <row r="8" spans="1:15" ht="25.5" customHeight="1">
      <c r="A8" s="3" t="s">
        <v>11</v>
      </c>
      <c r="B8" s="7" t="s">
        <v>0</v>
      </c>
      <c r="C8" s="7" t="s">
        <v>53</v>
      </c>
      <c r="D8" s="7" t="s">
        <v>1</v>
      </c>
      <c r="E8" s="3" t="s">
        <v>2</v>
      </c>
      <c r="F8" s="7" t="s">
        <v>12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17</v>
      </c>
      <c r="L8" s="3" t="s">
        <v>54</v>
      </c>
      <c r="M8" s="7" t="s">
        <v>7</v>
      </c>
      <c r="N8" s="7" t="s">
        <v>50</v>
      </c>
      <c r="O8" s="3" t="s">
        <v>8</v>
      </c>
    </row>
    <row r="9" spans="1:15" ht="15">
      <c r="A9" s="4" t="s">
        <v>19</v>
      </c>
      <c r="B9" s="5">
        <f>SUM(C9:O9)</f>
        <v>28561</v>
      </c>
      <c r="C9" s="4">
        <f>SUM(1575+2423+421+2069+3994)</f>
        <v>10482</v>
      </c>
      <c r="D9" s="5">
        <v>92</v>
      </c>
      <c r="E9" s="4">
        <v>21</v>
      </c>
      <c r="F9" s="5">
        <v>60</v>
      </c>
      <c r="G9" s="5">
        <v>71</v>
      </c>
      <c r="H9" s="4">
        <v>113</v>
      </c>
      <c r="I9" s="5">
        <v>76</v>
      </c>
      <c r="J9" s="4">
        <v>13</v>
      </c>
      <c r="K9" s="4">
        <v>83</v>
      </c>
      <c r="L9" s="4">
        <v>1195</v>
      </c>
      <c r="M9" s="4">
        <v>41</v>
      </c>
      <c r="N9" s="4">
        <v>15791</v>
      </c>
      <c r="O9" s="4">
        <v>523</v>
      </c>
    </row>
    <row r="10" spans="1:15" ht="15">
      <c r="A10" s="4" t="s">
        <v>20</v>
      </c>
      <c r="B10" s="5">
        <f>SUM(C10:O10)</f>
        <v>27682</v>
      </c>
      <c r="C10" s="4">
        <f>SUM(69+302+9+26)</f>
        <v>406</v>
      </c>
      <c r="D10" s="5">
        <v>21</v>
      </c>
      <c r="E10" s="4"/>
      <c r="F10" s="5">
        <v>17</v>
      </c>
      <c r="G10" s="5">
        <v>8</v>
      </c>
      <c r="H10" s="4">
        <v>3</v>
      </c>
      <c r="I10" s="5">
        <v>26</v>
      </c>
      <c r="J10" s="4"/>
      <c r="K10" s="4">
        <v>1</v>
      </c>
      <c r="L10" s="4">
        <v>1097</v>
      </c>
      <c r="M10" s="4">
        <v>9051</v>
      </c>
      <c r="N10" s="4">
        <v>13051</v>
      </c>
      <c r="O10" s="4">
        <v>4001</v>
      </c>
    </row>
    <row r="11" spans="1:15" ht="15">
      <c r="A11" s="4" t="s">
        <v>24</v>
      </c>
      <c r="B11" s="5">
        <f>SUM(C11:O11)</f>
        <v>17669</v>
      </c>
      <c r="C11" s="4">
        <f>SUM(4+10771+16+4+117)</f>
        <v>10912</v>
      </c>
      <c r="D11" s="5">
        <v>2</v>
      </c>
      <c r="E11" s="4"/>
      <c r="F11" s="5">
        <v>3</v>
      </c>
      <c r="G11" s="5"/>
      <c r="H11" s="4">
        <v>1</v>
      </c>
      <c r="I11" s="5">
        <v>13</v>
      </c>
      <c r="J11" s="4"/>
      <c r="K11" s="4">
        <v>1</v>
      </c>
      <c r="L11" s="4">
        <v>307</v>
      </c>
      <c r="M11" s="4">
        <v>17</v>
      </c>
      <c r="N11" s="4">
        <v>6388</v>
      </c>
      <c r="O11" s="4">
        <v>25</v>
      </c>
    </row>
    <row r="12" spans="1:15" ht="15">
      <c r="A12" s="4" t="s">
        <v>33</v>
      </c>
      <c r="B12" s="5">
        <f>SUM(C12:O12)</f>
        <v>8542</v>
      </c>
      <c r="C12" s="4">
        <f>SUM(17+89)</f>
        <v>106</v>
      </c>
      <c r="D12" s="5">
        <v>1</v>
      </c>
      <c r="E12" s="4"/>
      <c r="F12" s="5">
        <v>8</v>
      </c>
      <c r="G12" s="5"/>
      <c r="H12" s="4"/>
      <c r="I12" s="5">
        <v>66</v>
      </c>
      <c r="J12" s="4"/>
      <c r="K12" s="4">
        <v>2</v>
      </c>
      <c r="L12" s="4">
        <v>328</v>
      </c>
      <c r="M12" s="4">
        <v>14</v>
      </c>
      <c r="N12" s="4">
        <v>7897</v>
      </c>
      <c r="O12" s="4">
        <v>120</v>
      </c>
    </row>
    <row r="13" spans="1:15" ht="15">
      <c r="A13" s="4"/>
      <c r="B13" s="5"/>
      <c r="C13" s="4"/>
      <c r="D13" s="5"/>
      <c r="E13" s="4"/>
      <c r="F13" s="5"/>
      <c r="G13" s="5"/>
      <c r="H13" s="4"/>
      <c r="I13" s="5"/>
      <c r="J13" s="4"/>
      <c r="K13" s="4"/>
      <c r="L13" s="4"/>
      <c r="M13" s="4"/>
      <c r="N13" s="4"/>
      <c r="O13" s="4"/>
    </row>
    <row r="14" spans="1:15" ht="18">
      <c r="A14" s="13" t="s">
        <v>57</v>
      </c>
      <c r="B14" s="5"/>
      <c r="C14" s="4"/>
      <c r="D14" s="5"/>
      <c r="E14" s="4"/>
      <c r="F14" s="5"/>
      <c r="G14" s="5"/>
      <c r="H14" s="4"/>
      <c r="I14" s="5"/>
      <c r="J14" s="4"/>
      <c r="K14" s="4"/>
      <c r="L14" s="4"/>
      <c r="M14" s="4"/>
      <c r="N14" s="4"/>
      <c r="O14" s="4"/>
    </row>
    <row r="15" spans="1:15" ht="15">
      <c r="A15" s="4" t="s">
        <v>56</v>
      </c>
      <c r="B15" s="5">
        <f>SUM(C15:O15)</f>
        <v>17203</v>
      </c>
      <c r="C15" s="4">
        <f>SUM(6+707+12+630+260)</f>
        <v>1615</v>
      </c>
      <c r="D15" s="5">
        <v>2605</v>
      </c>
      <c r="E15" s="4">
        <v>691</v>
      </c>
      <c r="F15" s="5">
        <v>33</v>
      </c>
      <c r="G15" s="5">
        <v>98</v>
      </c>
      <c r="H15" s="4">
        <v>98</v>
      </c>
      <c r="I15" s="5">
        <v>59</v>
      </c>
      <c r="J15" s="4">
        <v>51</v>
      </c>
      <c r="K15" s="4">
        <v>12</v>
      </c>
      <c r="L15" s="4">
        <v>2138</v>
      </c>
      <c r="M15" s="4">
        <v>1473</v>
      </c>
      <c r="N15" s="4">
        <v>6968</v>
      </c>
      <c r="O15" s="4">
        <v>1362</v>
      </c>
    </row>
    <row r="16" spans="1:15" ht="15">
      <c r="A16" s="4"/>
      <c r="B16" s="5"/>
      <c r="C16" s="4"/>
      <c r="D16" s="5"/>
      <c r="E16" s="4"/>
      <c r="F16" s="5"/>
      <c r="G16" s="5"/>
      <c r="H16" s="4"/>
      <c r="I16" s="5"/>
      <c r="J16" s="4"/>
      <c r="K16" s="4"/>
      <c r="L16" s="4"/>
      <c r="M16" s="4"/>
      <c r="N16" s="4"/>
      <c r="O16" s="4"/>
    </row>
    <row r="17" spans="1:15" ht="15">
      <c r="A17" s="4" t="s">
        <v>10</v>
      </c>
      <c r="B17" s="5">
        <f>SUM(B9:B15)</f>
        <v>99657</v>
      </c>
      <c r="C17" s="4"/>
      <c r="D17" s="5"/>
      <c r="E17" s="4"/>
      <c r="F17" s="5"/>
      <c r="G17" s="5"/>
      <c r="H17" s="4"/>
      <c r="I17" s="5"/>
      <c r="J17" s="4"/>
      <c r="K17" s="4"/>
      <c r="L17" s="4"/>
      <c r="M17" s="4"/>
      <c r="N17" s="4"/>
      <c r="O17" s="4"/>
    </row>
    <row r="19" ht="15">
      <c r="B19" s="2" t="s">
        <v>63</v>
      </c>
    </row>
    <row r="21" ht="15">
      <c r="B21" s="2" t="s">
        <v>60</v>
      </c>
    </row>
  </sheetData>
  <sheetProtection/>
  <mergeCells count="5">
    <mergeCell ref="A6:O6"/>
    <mergeCell ref="A1:O1"/>
    <mergeCell ref="A2:O2"/>
    <mergeCell ref="A4:O4"/>
    <mergeCell ref="A5:O5"/>
  </mergeCells>
  <printOptions horizontalCentered="1"/>
  <pageMargins left="0.75" right="0.75" top="1" bottom="1" header="0.5" footer="0.5"/>
  <pageSetup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C15" sqref="C15:O15"/>
    </sheetView>
  </sheetViews>
  <sheetFormatPr defaultColWidth="8.88671875" defaultRowHeight="15"/>
  <cols>
    <col min="1" max="1" width="11.99609375" style="0" customWidth="1"/>
    <col min="2" max="2" width="7.99609375" style="0" customWidth="1"/>
    <col min="3" max="3" width="7.6640625" style="0" customWidth="1"/>
    <col min="4" max="4" width="7.3359375" style="0" customWidth="1"/>
    <col min="5" max="5" width="5.21484375" style="0" customWidth="1"/>
    <col min="6" max="6" width="5.10546875" style="0" customWidth="1"/>
    <col min="7" max="7" width="7.10546875" style="0" customWidth="1"/>
    <col min="8" max="8" width="6.21484375" style="0" customWidth="1"/>
    <col min="9" max="9" width="7.21484375" style="0" customWidth="1"/>
    <col min="10" max="10" width="5.77734375" style="0" customWidth="1"/>
    <col min="11" max="11" width="5.4453125" style="0" customWidth="1"/>
    <col min="12" max="12" width="6.6640625" style="0" customWidth="1"/>
    <col min="13" max="14" width="6.77734375" style="0" customWidth="1"/>
    <col min="15" max="15" width="6.10546875" style="0" customWidth="1"/>
  </cols>
  <sheetData>
    <row r="1" spans="1:15" ht="18.75" customHeight="1">
      <c r="A1" s="16" t="s">
        <v>34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7"/>
      <c r="M1" s="17"/>
      <c r="N1" s="17"/>
      <c r="O1" s="17"/>
    </row>
    <row r="2" spans="1:15" ht="18.75" customHeight="1">
      <c r="A2" s="16" t="s">
        <v>64</v>
      </c>
      <c r="B2" s="16"/>
      <c r="C2" s="16"/>
      <c r="D2" s="16"/>
      <c r="E2" s="16"/>
      <c r="F2" s="16"/>
      <c r="G2" s="16"/>
      <c r="H2" s="16"/>
      <c r="I2" s="17"/>
      <c r="J2" s="17"/>
      <c r="K2" s="17"/>
      <c r="L2" s="17"/>
      <c r="M2" s="17"/>
      <c r="N2" s="17"/>
      <c r="O2" s="17"/>
    </row>
    <row r="3" ht="18.75">
      <c r="A3" s="1"/>
    </row>
    <row r="4" spans="1:15" ht="15">
      <c r="A4" s="14" t="s">
        <v>68</v>
      </c>
      <c r="B4" s="15"/>
      <c r="C4" s="15"/>
      <c r="D4" s="15"/>
      <c r="E4" s="15"/>
      <c r="F4" s="15"/>
      <c r="G4" s="15"/>
      <c r="H4" s="15"/>
      <c r="I4" s="17"/>
      <c r="J4" s="17"/>
      <c r="K4" s="17"/>
      <c r="L4" s="17"/>
      <c r="M4" s="17"/>
      <c r="N4" s="17"/>
      <c r="O4" s="17"/>
    </row>
    <row r="5" spans="1:15" ht="15">
      <c r="A5" s="14" t="s">
        <v>13</v>
      </c>
      <c r="B5" s="15"/>
      <c r="C5" s="15"/>
      <c r="D5" s="15"/>
      <c r="E5" s="15"/>
      <c r="F5" s="15"/>
      <c r="G5" s="15"/>
      <c r="H5" s="15"/>
      <c r="I5" s="15"/>
      <c r="J5" s="15"/>
      <c r="K5" s="17"/>
      <c r="L5" s="17"/>
      <c r="M5" s="17"/>
      <c r="N5" s="17"/>
      <c r="O5" s="17"/>
    </row>
    <row r="6" spans="1:15" ht="15">
      <c r="A6" s="14" t="s">
        <v>14</v>
      </c>
      <c r="B6" s="15"/>
      <c r="C6" s="15"/>
      <c r="D6" s="15"/>
      <c r="E6" s="15"/>
      <c r="F6" s="15"/>
      <c r="G6" s="15"/>
      <c r="H6" s="15"/>
      <c r="I6" s="15"/>
      <c r="J6" s="15"/>
      <c r="K6" s="17"/>
      <c r="L6" s="17"/>
      <c r="M6" s="17"/>
      <c r="N6" s="17"/>
      <c r="O6" s="17"/>
    </row>
    <row r="8" spans="1:15" ht="25.5" customHeight="1">
      <c r="A8" s="3" t="s">
        <v>11</v>
      </c>
      <c r="B8" s="7" t="s">
        <v>0</v>
      </c>
      <c r="C8" s="7" t="s">
        <v>53</v>
      </c>
      <c r="D8" s="7" t="s">
        <v>1</v>
      </c>
      <c r="E8" s="3" t="s">
        <v>2</v>
      </c>
      <c r="F8" s="7" t="s">
        <v>12</v>
      </c>
      <c r="G8" s="3" t="s">
        <v>3</v>
      </c>
      <c r="H8" s="3" t="s">
        <v>4</v>
      </c>
      <c r="I8" s="3" t="s">
        <v>5</v>
      </c>
      <c r="J8" s="3" t="s">
        <v>6</v>
      </c>
      <c r="K8" s="7" t="s">
        <v>59</v>
      </c>
      <c r="L8" s="3" t="s">
        <v>54</v>
      </c>
      <c r="M8" s="7" t="s">
        <v>7</v>
      </c>
      <c r="N8" s="7" t="s">
        <v>50</v>
      </c>
      <c r="O8" s="3" t="s">
        <v>8</v>
      </c>
    </row>
    <row r="9" spans="1:15" ht="15">
      <c r="A9" s="4" t="s">
        <v>19</v>
      </c>
      <c r="B9" s="5">
        <f>SUM(C9:O9)</f>
        <v>28561</v>
      </c>
      <c r="C9" s="4">
        <f>SUM(1575+2423+421+2069+3994)</f>
        <v>10482</v>
      </c>
      <c r="D9" s="5">
        <v>92</v>
      </c>
      <c r="E9" s="4">
        <v>21</v>
      </c>
      <c r="F9" s="5">
        <v>60</v>
      </c>
      <c r="G9" s="5">
        <v>71</v>
      </c>
      <c r="H9" s="4">
        <v>113</v>
      </c>
      <c r="I9" s="5">
        <v>76</v>
      </c>
      <c r="J9" s="4">
        <v>13</v>
      </c>
      <c r="K9" s="4">
        <v>83</v>
      </c>
      <c r="L9" s="4">
        <v>1195</v>
      </c>
      <c r="M9" s="4">
        <v>41</v>
      </c>
      <c r="N9" s="4">
        <v>15791</v>
      </c>
      <c r="O9" s="4">
        <v>523</v>
      </c>
    </row>
    <row r="10" spans="1:15" ht="15">
      <c r="A10" s="4" t="s">
        <v>20</v>
      </c>
      <c r="B10" s="5">
        <f>SUM(C10:O10)</f>
        <v>27682</v>
      </c>
      <c r="C10" s="4">
        <f>SUM(69+302+9+26)</f>
        <v>406</v>
      </c>
      <c r="D10" s="5">
        <v>21</v>
      </c>
      <c r="E10" s="4"/>
      <c r="F10" s="5">
        <v>17</v>
      </c>
      <c r="G10" s="5">
        <v>8</v>
      </c>
      <c r="H10" s="4">
        <v>3</v>
      </c>
      <c r="I10" s="5">
        <v>26</v>
      </c>
      <c r="J10" s="4"/>
      <c r="K10" s="4">
        <v>1</v>
      </c>
      <c r="L10" s="4">
        <v>1097</v>
      </c>
      <c r="M10" s="4">
        <v>9051</v>
      </c>
      <c r="N10" s="4">
        <v>13051</v>
      </c>
      <c r="O10" s="4">
        <v>4001</v>
      </c>
    </row>
    <row r="11" spans="1:15" ht="15">
      <c r="A11" s="4" t="s">
        <v>33</v>
      </c>
      <c r="B11" s="5">
        <f>SUM(C11:O11)</f>
        <v>8542</v>
      </c>
      <c r="C11" s="4">
        <f>SUM(17+89)</f>
        <v>106</v>
      </c>
      <c r="D11" s="5">
        <v>1</v>
      </c>
      <c r="E11" s="4"/>
      <c r="F11" s="5">
        <v>8</v>
      </c>
      <c r="G11" s="5"/>
      <c r="H11" s="4"/>
      <c r="I11" s="5">
        <v>66</v>
      </c>
      <c r="J11" s="4"/>
      <c r="K11" s="4">
        <v>2</v>
      </c>
      <c r="L11" s="4">
        <v>328</v>
      </c>
      <c r="M11" s="4">
        <v>14</v>
      </c>
      <c r="N11" s="4">
        <v>7897</v>
      </c>
      <c r="O11" s="4">
        <v>120</v>
      </c>
    </row>
    <row r="12" spans="1:15" ht="15">
      <c r="A12" s="4" t="s">
        <v>35</v>
      </c>
      <c r="B12" s="5">
        <f>SUM(C12:O12)</f>
        <v>81830</v>
      </c>
      <c r="C12" s="4">
        <f>SUM(1917+473+29+19+3259)</f>
        <v>5697</v>
      </c>
      <c r="D12" s="5">
        <v>102</v>
      </c>
      <c r="E12" s="4">
        <v>79</v>
      </c>
      <c r="F12" s="5">
        <v>3</v>
      </c>
      <c r="G12" s="5">
        <v>28</v>
      </c>
      <c r="H12" s="4">
        <v>243</v>
      </c>
      <c r="I12" s="5">
        <v>5428</v>
      </c>
      <c r="J12" s="4">
        <v>38</v>
      </c>
      <c r="K12" s="4">
        <v>1111</v>
      </c>
      <c r="L12" s="4">
        <v>2143</v>
      </c>
      <c r="M12" s="4">
        <v>53</v>
      </c>
      <c r="N12" s="4">
        <v>31325</v>
      </c>
      <c r="O12" s="4">
        <v>35580</v>
      </c>
    </row>
    <row r="13" spans="1:15" ht="15">
      <c r="A13" s="4"/>
      <c r="B13" s="5"/>
      <c r="C13" s="4"/>
      <c r="D13" s="5"/>
      <c r="E13" s="4"/>
      <c r="F13" s="5"/>
      <c r="G13" s="5"/>
      <c r="H13" s="4"/>
      <c r="I13" s="5"/>
      <c r="J13" s="4"/>
      <c r="K13" s="4"/>
      <c r="L13" s="4"/>
      <c r="M13" s="4"/>
      <c r="N13" s="4"/>
      <c r="O13" s="4"/>
    </row>
    <row r="14" spans="1:15" ht="18">
      <c r="A14" s="13" t="s">
        <v>57</v>
      </c>
      <c r="B14" s="5"/>
      <c r="C14" s="4"/>
      <c r="D14" s="5"/>
      <c r="E14" s="4"/>
      <c r="F14" s="5"/>
      <c r="G14" s="5"/>
      <c r="H14" s="4"/>
      <c r="I14" s="5"/>
      <c r="J14" s="4"/>
      <c r="K14" s="4"/>
      <c r="L14" s="4"/>
      <c r="M14" s="4"/>
      <c r="N14" s="4"/>
      <c r="O14" s="4"/>
    </row>
    <row r="15" spans="1:15" ht="15">
      <c r="A15" s="4" t="s">
        <v>56</v>
      </c>
      <c r="B15" s="5">
        <f>SUM(C15:O15)</f>
        <v>17203</v>
      </c>
      <c r="C15" s="4">
        <f>SUM(6+707+12+630+260)</f>
        <v>1615</v>
      </c>
      <c r="D15" s="5">
        <v>2605</v>
      </c>
      <c r="E15" s="4">
        <v>691</v>
      </c>
      <c r="F15" s="5">
        <v>33</v>
      </c>
      <c r="G15" s="5">
        <v>98</v>
      </c>
      <c r="H15" s="4">
        <v>98</v>
      </c>
      <c r="I15" s="5">
        <v>59</v>
      </c>
      <c r="J15" s="4">
        <v>51</v>
      </c>
      <c r="K15" s="4">
        <v>12</v>
      </c>
      <c r="L15" s="4">
        <v>2138</v>
      </c>
      <c r="M15" s="4">
        <v>1473</v>
      </c>
      <c r="N15" s="4">
        <v>6968</v>
      </c>
      <c r="O15" s="4">
        <v>1362</v>
      </c>
    </row>
    <row r="16" spans="1:15" ht="15">
      <c r="A16" s="4"/>
      <c r="B16" s="5"/>
      <c r="C16" s="4"/>
      <c r="D16" s="5"/>
      <c r="E16" s="4"/>
      <c r="F16" s="5"/>
      <c r="G16" s="5"/>
      <c r="H16" s="4"/>
      <c r="I16" s="5"/>
      <c r="J16" s="4"/>
      <c r="K16" s="4"/>
      <c r="L16" s="4"/>
      <c r="M16" s="4"/>
      <c r="N16" s="4"/>
      <c r="O16" s="4"/>
    </row>
    <row r="17" spans="1:15" ht="16.5" customHeight="1">
      <c r="A17" s="4" t="s">
        <v>10</v>
      </c>
      <c r="B17" s="5">
        <f>SUM(B9:B15)</f>
        <v>163818</v>
      </c>
      <c r="C17" s="4"/>
      <c r="D17" s="5"/>
      <c r="E17" s="4"/>
      <c r="F17" s="5"/>
      <c r="G17" s="5"/>
      <c r="H17" s="4"/>
      <c r="I17" s="5"/>
      <c r="J17" s="4"/>
      <c r="K17" s="4"/>
      <c r="L17" s="4"/>
      <c r="M17" s="4"/>
      <c r="N17" s="4"/>
      <c r="O17" s="4"/>
    </row>
    <row r="18" spans="1:8" ht="15">
      <c r="A18" s="9"/>
      <c r="B18" s="10"/>
      <c r="C18" s="10"/>
      <c r="D18" s="10"/>
      <c r="E18" s="9"/>
      <c r="F18" s="10"/>
      <c r="G18" s="9"/>
      <c r="H18" s="9"/>
    </row>
    <row r="19" ht="15">
      <c r="B19" s="2" t="s">
        <v>63</v>
      </c>
    </row>
    <row r="21" ht="15">
      <c r="B21" s="2" t="s">
        <v>60</v>
      </c>
    </row>
  </sheetData>
  <sheetProtection/>
  <mergeCells count="5">
    <mergeCell ref="A6:O6"/>
    <mergeCell ref="A1:O1"/>
    <mergeCell ref="A2:O2"/>
    <mergeCell ref="A4:O4"/>
    <mergeCell ref="A5:O5"/>
  </mergeCells>
  <printOptions horizontalCentered="1"/>
  <pageMargins left="0.75" right="0.75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defaultGridColor="0" zoomScalePageLayoutView="0" colorId="8" workbookViewId="0" topLeftCell="A1">
      <selection activeCell="C10" sqref="C10:P10"/>
    </sheetView>
  </sheetViews>
  <sheetFormatPr defaultColWidth="8.88671875" defaultRowHeight="15"/>
  <cols>
    <col min="1" max="1" width="13.10546875" style="0" customWidth="1"/>
    <col min="2" max="2" width="8.21484375" style="0" customWidth="1"/>
    <col min="3" max="3" width="6.77734375" style="0" customWidth="1"/>
    <col min="4" max="4" width="6.5546875" style="0" customWidth="1"/>
    <col min="5" max="5" width="6.10546875" style="0" customWidth="1"/>
    <col min="6" max="6" width="4.88671875" style="0" customWidth="1"/>
    <col min="7" max="7" width="6.21484375" style="0" customWidth="1"/>
    <col min="8" max="8" width="5.5546875" style="0" customWidth="1"/>
    <col min="9" max="9" width="7.6640625" style="0" customWidth="1"/>
    <col min="10" max="10" width="5.21484375" style="0" customWidth="1"/>
    <col min="11" max="11" width="5.4453125" style="0" customWidth="1"/>
    <col min="12" max="12" width="4.77734375" style="0" customWidth="1"/>
    <col min="13" max="13" width="6.3359375" style="0" customWidth="1"/>
    <col min="14" max="14" width="6.5546875" style="0" customWidth="1"/>
    <col min="15" max="15" width="6.6640625" style="0" customWidth="1"/>
    <col min="16" max="16" width="5.88671875" style="0" customWidth="1"/>
  </cols>
  <sheetData>
    <row r="1" spans="1:16" ht="18.75" customHeight="1">
      <c r="A1" s="16" t="s">
        <v>37</v>
      </c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8.75" customHeight="1">
      <c r="A2" s="16" t="s">
        <v>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ht="18.75">
      <c r="A3" s="1"/>
    </row>
    <row r="4" spans="1:16" ht="15">
      <c r="A4" s="14" t="s">
        <v>69</v>
      </c>
      <c r="B4" s="15"/>
      <c r="C4" s="15"/>
      <c r="D4" s="15"/>
      <c r="E4" s="15"/>
      <c r="F4" s="15"/>
      <c r="G4" s="15"/>
      <c r="H4" s="17"/>
      <c r="I4" s="17"/>
      <c r="J4" s="17"/>
      <c r="K4" s="17"/>
      <c r="L4" s="17"/>
      <c r="M4" s="17"/>
      <c r="N4" s="17"/>
      <c r="O4" s="17"/>
      <c r="P4" s="17"/>
    </row>
    <row r="5" spans="1:16" ht="15">
      <c r="A5" s="14" t="s">
        <v>15</v>
      </c>
      <c r="B5" s="15"/>
      <c r="C5" s="15"/>
      <c r="D5" s="15"/>
      <c r="E5" s="15"/>
      <c r="F5" s="15"/>
      <c r="G5" s="15"/>
      <c r="H5" s="17"/>
      <c r="I5" s="17"/>
      <c r="J5" s="17"/>
      <c r="K5" s="17"/>
      <c r="L5" s="17"/>
      <c r="M5" s="17"/>
      <c r="N5" s="17"/>
      <c r="O5" s="17"/>
      <c r="P5" s="17"/>
    </row>
    <row r="6" spans="1:16" ht="15">
      <c r="A6" s="14" t="s">
        <v>16</v>
      </c>
      <c r="B6" s="15"/>
      <c r="C6" s="15"/>
      <c r="D6" s="15"/>
      <c r="E6" s="15"/>
      <c r="F6" s="15"/>
      <c r="G6" s="15"/>
      <c r="H6" s="17"/>
      <c r="I6" s="17"/>
      <c r="J6" s="17"/>
      <c r="K6" s="17"/>
      <c r="L6" s="17"/>
      <c r="M6" s="17"/>
      <c r="N6" s="17"/>
      <c r="O6" s="17"/>
      <c r="P6" s="17"/>
    </row>
    <row r="7" ht="25.5" customHeight="1">
      <c r="B7" s="6"/>
    </row>
    <row r="8" spans="1:16" s="8" customFormat="1" ht="22.5">
      <c r="A8" s="3" t="s">
        <v>11</v>
      </c>
      <c r="B8" s="7" t="s">
        <v>0</v>
      </c>
      <c r="C8" s="7" t="s">
        <v>53</v>
      </c>
      <c r="D8" s="7" t="s">
        <v>1</v>
      </c>
      <c r="E8" s="3" t="s">
        <v>2</v>
      </c>
      <c r="F8" s="7" t="s">
        <v>12</v>
      </c>
      <c r="G8" s="3" t="s">
        <v>3</v>
      </c>
      <c r="H8" s="3" t="s">
        <v>4</v>
      </c>
      <c r="I8" s="3" t="s">
        <v>5</v>
      </c>
      <c r="J8" s="3" t="s">
        <v>6</v>
      </c>
      <c r="K8" s="7" t="s">
        <v>59</v>
      </c>
      <c r="L8" s="3" t="s">
        <v>18</v>
      </c>
      <c r="M8" s="3" t="s">
        <v>54</v>
      </c>
      <c r="N8" s="7" t="s">
        <v>7</v>
      </c>
      <c r="O8" s="7" t="s">
        <v>50</v>
      </c>
      <c r="P8" s="3" t="s">
        <v>8</v>
      </c>
    </row>
    <row r="9" spans="1:16" s="8" customFormat="1" ht="15">
      <c r="A9" s="4" t="s">
        <v>19</v>
      </c>
      <c r="B9" s="5">
        <f>SUM(C9:P9)</f>
        <v>28561</v>
      </c>
      <c r="C9" s="4">
        <f>SUM(1575+2423+421+2069+3994)</f>
        <v>10482</v>
      </c>
      <c r="D9" s="5">
        <v>92</v>
      </c>
      <c r="E9" s="4">
        <v>21</v>
      </c>
      <c r="F9" s="5">
        <v>60</v>
      </c>
      <c r="G9" s="5">
        <v>71</v>
      </c>
      <c r="H9" s="4">
        <v>113</v>
      </c>
      <c r="I9" s="5">
        <v>76</v>
      </c>
      <c r="J9" s="4">
        <v>13</v>
      </c>
      <c r="K9" s="4">
        <v>83</v>
      </c>
      <c r="L9" s="4"/>
      <c r="M9" s="4">
        <v>1195</v>
      </c>
      <c r="N9" s="4">
        <v>41</v>
      </c>
      <c r="O9" s="4">
        <v>15791</v>
      </c>
      <c r="P9" s="4">
        <v>523</v>
      </c>
    </row>
    <row r="10" spans="1:16" s="8" customFormat="1" ht="15">
      <c r="A10" s="4" t="s">
        <v>36</v>
      </c>
      <c r="B10" s="5">
        <f>SUM(C10:P10)</f>
        <v>70879</v>
      </c>
      <c r="C10" s="4">
        <f>SUM(1411+819+2130+735+153)</f>
        <v>5248</v>
      </c>
      <c r="D10" s="5">
        <v>14</v>
      </c>
      <c r="E10" s="4">
        <v>4583</v>
      </c>
      <c r="F10" s="5">
        <v>2566</v>
      </c>
      <c r="G10" s="5">
        <v>192</v>
      </c>
      <c r="H10" s="4">
        <v>63</v>
      </c>
      <c r="I10" s="5">
        <v>4991</v>
      </c>
      <c r="J10" s="4">
        <v>8</v>
      </c>
      <c r="K10" s="4">
        <v>7</v>
      </c>
      <c r="L10" s="4">
        <v>2934</v>
      </c>
      <c r="M10" s="4">
        <v>2483</v>
      </c>
      <c r="N10" s="4">
        <v>54</v>
      </c>
      <c r="O10" s="4">
        <v>44666</v>
      </c>
      <c r="P10" s="4">
        <v>3070</v>
      </c>
    </row>
    <row r="11" spans="1:16" s="8" customFormat="1" ht="15">
      <c r="A11" s="4"/>
      <c r="B11" s="5"/>
      <c r="C11" s="4"/>
      <c r="D11" s="5"/>
      <c r="E11" s="4"/>
      <c r="F11" s="5"/>
      <c r="G11" s="5"/>
      <c r="H11" s="4"/>
      <c r="I11" s="5"/>
      <c r="J11" s="4"/>
      <c r="K11" s="4"/>
      <c r="L11" s="4"/>
      <c r="M11" s="4"/>
      <c r="N11" s="4"/>
      <c r="O11" s="4"/>
      <c r="P11" s="4"/>
    </row>
    <row r="12" spans="1:16" s="8" customFormat="1" ht="15">
      <c r="A12" s="4" t="s">
        <v>10</v>
      </c>
      <c r="B12" s="5">
        <f>SUM(B9:B11)</f>
        <v>99440</v>
      </c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  <c r="P12" s="4"/>
    </row>
    <row r="14" ht="15">
      <c r="B14" s="2" t="s">
        <v>63</v>
      </c>
    </row>
    <row r="16" ht="15">
      <c r="B16" s="2" t="s">
        <v>60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defaultGridColor="0" zoomScalePageLayoutView="0" colorId="8" workbookViewId="0" topLeftCell="A1">
      <selection activeCell="A5" sqref="A5:P5"/>
    </sheetView>
  </sheetViews>
  <sheetFormatPr defaultColWidth="8.88671875" defaultRowHeight="15"/>
  <cols>
    <col min="1" max="1" width="13.88671875" style="0" customWidth="1"/>
    <col min="2" max="2" width="7.88671875" style="0" customWidth="1"/>
    <col min="3" max="3" width="6.5546875" style="0" customWidth="1"/>
    <col min="4" max="4" width="6.77734375" style="0" customWidth="1"/>
    <col min="5" max="5" width="5.77734375" style="0" customWidth="1"/>
    <col min="6" max="6" width="5.10546875" style="0" customWidth="1"/>
    <col min="7" max="7" width="5.6640625" style="0" customWidth="1"/>
    <col min="8" max="8" width="5.3359375" style="0" customWidth="1"/>
    <col min="9" max="9" width="7.4453125" style="0" customWidth="1"/>
    <col min="10" max="10" width="5.6640625" style="0" customWidth="1"/>
    <col min="11" max="11" width="6.21484375" style="0" customWidth="1"/>
    <col min="12" max="12" width="5.21484375" style="0" customWidth="1"/>
    <col min="13" max="13" width="6.4453125" style="0" customWidth="1"/>
    <col min="14" max="15" width="6.88671875" style="0" customWidth="1"/>
    <col min="16" max="16" width="5.4453125" style="0" customWidth="1"/>
  </cols>
  <sheetData>
    <row r="1" spans="1:16" ht="18.75" customHeight="1">
      <c r="A1" s="16" t="s">
        <v>41</v>
      </c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8.75" customHeight="1">
      <c r="A2" s="16" t="s">
        <v>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ht="18.75">
      <c r="A3" s="1"/>
    </row>
    <row r="4" spans="1:16" ht="15">
      <c r="A4" s="14" t="s">
        <v>70</v>
      </c>
      <c r="B4" s="15"/>
      <c r="C4" s="15"/>
      <c r="D4" s="15"/>
      <c r="E4" s="15"/>
      <c r="F4" s="15"/>
      <c r="G4" s="15"/>
      <c r="H4" s="17"/>
      <c r="I4" s="17"/>
      <c r="J4" s="17"/>
      <c r="K4" s="17"/>
      <c r="L4" s="17"/>
      <c r="M4" s="17"/>
      <c r="N4" s="17"/>
      <c r="O4" s="17"/>
      <c r="P4" s="17"/>
    </row>
    <row r="5" spans="1:16" ht="15">
      <c r="A5" s="14" t="s">
        <v>15</v>
      </c>
      <c r="B5" s="15"/>
      <c r="C5" s="15"/>
      <c r="D5" s="15"/>
      <c r="E5" s="15"/>
      <c r="F5" s="15"/>
      <c r="G5" s="15"/>
      <c r="H5" s="17"/>
      <c r="I5" s="17"/>
      <c r="J5" s="17"/>
      <c r="K5" s="17"/>
      <c r="L5" s="17"/>
      <c r="M5" s="17"/>
      <c r="N5" s="17"/>
      <c r="O5" s="17"/>
      <c r="P5" s="17"/>
    </row>
    <row r="6" spans="1:16" ht="15">
      <c r="A6" s="14" t="s">
        <v>16</v>
      </c>
      <c r="B6" s="15"/>
      <c r="C6" s="15"/>
      <c r="D6" s="15"/>
      <c r="E6" s="15"/>
      <c r="F6" s="15"/>
      <c r="G6" s="15"/>
      <c r="H6" s="17"/>
      <c r="I6" s="17"/>
      <c r="J6" s="17"/>
      <c r="K6" s="17"/>
      <c r="L6" s="17"/>
      <c r="M6" s="17"/>
      <c r="N6" s="17"/>
      <c r="O6" s="17"/>
      <c r="P6" s="17"/>
    </row>
    <row r="7" ht="25.5" customHeight="1">
      <c r="B7" s="6"/>
    </row>
    <row r="8" spans="1:16" s="8" customFormat="1" ht="22.5">
      <c r="A8" s="3" t="s">
        <v>11</v>
      </c>
      <c r="B8" s="7" t="s">
        <v>0</v>
      </c>
      <c r="C8" s="7" t="s">
        <v>49</v>
      </c>
      <c r="D8" s="7" t="s">
        <v>1</v>
      </c>
      <c r="E8" s="3" t="s">
        <v>2</v>
      </c>
      <c r="F8" s="7" t="s">
        <v>12</v>
      </c>
      <c r="G8" s="3" t="s">
        <v>3</v>
      </c>
      <c r="H8" s="3" t="s">
        <v>4</v>
      </c>
      <c r="I8" s="3" t="s">
        <v>5</v>
      </c>
      <c r="J8" s="3" t="s">
        <v>6</v>
      </c>
      <c r="K8" s="7" t="s">
        <v>59</v>
      </c>
      <c r="L8" s="7" t="s">
        <v>18</v>
      </c>
      <c r="M8" s="3" t="s">
        <v>54</v>
      </c>
      <c r="N8" s="7" t="s">
        <v>7</v>
      </c>
      <c r="O8" s="7" t="s">
        <v>50</v>
      </c>
      <c r="P8" s="3" t="s">
        <v>8</v>
      </c>
    </row>
    <row r="9" spans="1:16" s="8" customFormat="1" ht="15">
      <c r="A9" s="4" t="s">
        <v>19</v>
      </c>
      <c r="B9" s="5">
        <f>SUM(C9:P9)</f>
        <v>28561</v>
      </c>
      <c r="C9" s="4">
        <f>SUM(1575+2423+421+2069+3994)</f>
        <v>10482</v>
      </c>
      <c r="D9" s="5">
        <v>92</v>
      </c>
      <c r="E9" s="4">
        <v>21</v>
      </c>
      <c r="F9" s="5">
        <v>60</v>
      </c>
      <c r="G9" s="5">
        <v>71</v>
      </c>
      <c r="H9" s="4">
        <v>113</v>
      </c>
      <c r="I9" s="5">
        <v>76</v>
      </c>
      <c r="J9" s="4">
        <v>13</v>
      </c>
      <c r="K9" s="4">
        <v>83</v>
      </c>
      <c r="L9" s="4"/>
      <c r="M9" s="4">
        <v>1195</v>
      </c>
      <c r="N9" s="4">
        <v>41</v>
      </c>
      <c r="O9" s="4">
        <v>15791</v>
      </c>
      <c r="P9" s="4">
        <v>523</v>
      </c>
    </row>
    <row r="10" spans="1:16" s="8" customFormat="1" ht="15">
      <c r="A10" s="4" t="s">
        <v>38</v>
      </c>
      <c r="B10" s="5">
        <f>SUM(C10:P10)</f>
        <v>3588</v>
      </c>
      <c r="C10" s="4">
        <v>33</v>
      </c>
      <c r="D10" s="5">
        <v>6</v>
      </c>
      <c r="E10" s="4"/>
      <c r="F10" s="5">
        <v>3</v>
      </c>
      <c r="G10" s="5"/>
      <c r="H10" s="4"/>
      <c r="I10" s="5">
        <v>10</v>
      </c>
      <c r="J10" s="4"/>
      <c r="K10" s="4"/>
      <c r="L10" s="4"/>
      <c r="M10" s="4">
        <v>64</v>
      </c>
      <c r="N10" s="4"/>
      <c r="O10" s="4">
        <v>3456</v>
      </c>
      <c r="P10" s="4">
        <v>16</v>
      </c>
    </row>
    <row r="11" spans="1:16" s="8" customFormat="1" ht="15">
      <c r="A11" s="4" t="s">
        <v>39</v>
      </c>
      <c r="B11" s="5">
        <f>SUM(C11:P11)</f>
        <v>9394</v>
      </c>
      <c r="C11" s="4">
        <f>SUM(1830+9+6+75)</f>
        <v>1920</v>
      </c>
      <c r="D11" s="5">
        <v>4</v>
      </c>
      <c r="E11" s="4"/>
      <c r="F11" s="5">
        <v>4</v>
      </c>
      <c r="G11" s="5">
        <v>5</v>
      </c>
      <c r="H11" s="4"/>
      <c r="I11" s="5">
        <v>41</v>
      </c>
      <c r="J11" s="4"/>
      <c r="K11" s="4"/>
      <c r="L11" s="4"/>
      <c r="M11" s="4">
        <v>181</v>
      </c>
      <c r="N11" s="4"/>
      <c r="O11" s="4">
        <v>7218</v>
      </c>
      <c r="P11" s="4">
        <v>21</v>
      </c>
    </row>
    <row r="12" spans="1:16" s="8" customFormat="1" ht="15">
      <c r="A12" s="4" t="s">
        <v>36</v>
      </c>
      <c r="B12" s="5">
        <f>SUM(C12:P12)</f>
        <v>70879</v>
      </c>
      <c r="C12" s="4">
        <f>SUM(1411+819+2130+735+153)</f>
        <v>5248</v>
      </c>
      <c r="D12" s="5">
        <v>14</v>
      </c>
      <c r="E12" s="4">
        <v>4583</v>
      </c>
      <c r="F12" s="5">
        <v>2566</v>
      </c>
      <c r="G12" s="5">
        <v>192</v>
      </c>
      <c r="H12" s="4">
        <v>63</v>
      </c>
      <c r="I12" s="5">
        <v>4991</v>
      </c>
      <c r="J12" s="4">
        <v>8</v>
      </c>
      <c r="K12" s="4">
        <v>7</v>
      </c>
      <c r="L12" s="4">
        <v>2934</v>
      </c>
      <c r="M12" s="4">
        <v>2483</v>
      </c>
      <c r="N12" s="4">
        <v>54</v>
      </c>
      <c r="O12" s="4">
        <v>44666</v>
      </c>
      <c r="P12" s="4">
        <v>3070</v>
      </c>
    </row>
    <row r="13" spans="1:16" s="8" customFormat="1" ht="15">
      <c r="A13" s="4" t="s">
        <v>40</v>
      </c>
      <c r="B13" s="5">
        <f>SUM(C13:P13)</f>
        <v>12709</v>
      </c>
      <c r="C13" s="4">
        <f>SUM(8516+6+30+118)</f>
        <v>8670</v>
      </c>
      <c r="D13" s="5">
        <v>5</v>
      </c>
      <c r="E13" s="4">
        <v>1</v>
      </c>
      <c r="F13" s="5">
        <v>2</v>
      </c>
      <c r="G13" s="5"/>
      <c r="H13" s="4"/>
      <c r="I13" s="5">
        <v>8</v>
      </c>
      <c r="J13" s="4"/>
      <c r="K13" s="4"/>
      <c r="L13" s="4"/>
      <c r="M13" s="4">
        <v>126</v>
      </c>
      <c r="N13" s="4">
        <v>14</v>
      </c>
      <c r="O13" s="4">
        <v>3876</v>
      </c>
      <c r="P13" s="4">
        <v>7</v>
      </c>
    </row>
    <row r="14" spans="1:16" s="8" customFormat="1" ht="15">
      <c r="A14" s="4"/>
      <c r="B14" s="5"/>
      <c r="C14" s="4"/>
      <c r="D14" s="5"/>
      <c r="E14" s="4"/>
      <c r="F14" s="5"/>
      <c r="G14" s="5"/>
      <c r="H14" s="4"/>
      <c r="I14" s="5"/>
      <c r="J14" s="4"/>
      <c r="K14" s="4"/>
      <c r="L14" s="4"/>
      <c r="M14" s="4"/>
      <c r="N14" s="4"/>
      <c r="O14" s="4"/>
      <c r="P14" s="4"/>
    </row>
    <row r="15" spans="1:16" s="8" customFormat="1" ht="15">
      <c r="A15" s="4" t="s">
        <v>10</v>
      </c>
      <c r="B15" s="5">
        <f>SUM(B9:B13)</f>
        <v>125131</v>
      </c>
      <c r="C15" s="4"/>
      <c r="D15" s="5"/>
      <c r="E15" s="4"/>
      <c r="F15" s="5"/>
      <c r="G15" s="5"/>
      <c r="H15" s="4"/>
      <c r="I15" s="5"/>
      <c r="J15" s="4"/>
      <c r="K15" s="4"/>
      <c r="L15" s="4"/>
      <c r="M15" s="4"/>
      <c r="N15" s="4"/>
      <c r="O15" s="4"/>
      <c r="P15" s="4"/>
    </row>
    <row r="17" ht="15">
      <c r="B17" s="2" t="s">
        <v>63</v>
      </c>
    </row>
    <row r="19" ht="15">
      <c r="B19" s="2" t="s">
        <v>60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defaultGridColor="0" zoomScalePageLayoutView="0" colorId="8" workbookViewId="0" topLeftCell="A1">
      <selection activeCell="C12" sqref="C12:O12"/>
    </sheetView>
  </sheetViews>
  <sheetFormatPr defaultColWidth="8.88671875" defaultRowHeight="15"/>
  <cols>
    <col min="1" max="1" width="10.99609375" style="0" customWidth="1"/>
    <col min="2" max="2" width="7.88671875" style="0" customWidth="1"/>
    <col min="3" max="3" width="6.77734375" style="0" customWidth="1"/>
    <col min="4" max="4" width="7.3359375" style="0" customWidth="1"/>
    <col min="5" max="5" width="5.10546875" style="0" customWidth="1"/>
    <col min="6" max="6" width="4.88671875" style="0" customWidth="1"/>
    <col min="7" max="7" width="5.77734375" style="0" customWidth="1"/>
    <col min="8" max="8" width="6.4453125" style="0" customWidth="1"/>
    <col min="9" max="9" width="7.77734375" style="0" customWidth="1"/>
    <col min="10" max="10" width="5.3359375" style="0" customWidth="1"/>
    <col min="11" max="11" width="5.5546875" style="0" customWidth="1"/>
    <col min="12" max="12" width="6.10546875" style="0" customWidth="1"/>
    <col min="13" max="14" width="6.5546875" style="0" customWidth="1"/>
    <col min="15" max="15" width="5.77734375" style="0" customWidth="1"/>
  </cols>
  <sheetData>
    <row r="1" spans="1:15" ht="18.75" customHeight="1">
      <c r="A1" s="16" t="s">
        <v>46</v>
      </c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8.75" customHeight="1">
      <c r="A2" s="16" t="s">
        <v>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18.75">
      <c r="A3" s="1"/>
    </row>
    <row r="4" spans="1:15" ht="15">
      <c r="A4" s="14" t="s">
        <v>71</v>
      </c>
      <c r="B4" s="15"/>
      <c r="C4" s="15"/>
      <c r="D4" s="15"/>
      <c r="E4" s="15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">
      <c r="A5" s="14" t="s">
        <v>15</v>
      </c>
      <c r="B5" s="15"/>
      <c r="C5" s="15"/>
      <c r="D5" s="15"/>
      <c r="E5" s="15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>
      <c r="A6" s="14" t="s">
        <v>16</v>
      </c>
      <c r="B6" s="15"/>
      <c r="C6" s="15"/>
      <c r="D6" s="15"/>
      <c r="E6" s="15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ht="25.5" customHeight="1">
      <c r="B7" s="6"/>
    </row>
    <row r="8" spans="1:15" s="8" customFormat="1" ht="22.5">
      <c r="A8" s="3" t="s">
        <v>11</v>
      </c>
      <c r="B8" s="7" t="s">
        <v>0</v>
      </c>
      <c r="C8" s="7" t="s">
        <v>53</v>
      </c>
      <c r="D8" s="7" t="s">
        <v>1</v>
      </c>
      <c r="E8" s="3" t="s">
        <v>2</v>
      </c>
      <c r="F8" s="7" t="s">
        <v>12</v>
      </c>
      <c r="G8" s="3" t="s">
        <v>3</v>
      </c>
      <c r="H8" s="3" t="s">
        <v>4</v>
      </c>
      <c r="I8" s="3" t="s">
        <v>5</v>
      </c>
      <c r="J8" s="3" t="s">
        <v>6</v>
      </c>
      <c r="K8" s="7" t="s">
        <v>59</v>
      </c>
      <c r="L8" s="3" t="s">
        <v>54</v>
      </c>
      <c r="M8" s="7" t="s">
        <v>7</v>
      </c>
      <c r="N8" s="7" t="s">
        <v>50</v>
      </c>
      <c r="O8" s="3" t="s">
        <v>8</v>
      </c>
    </row>
    <row r="9" spans="1:15" s="8" customFormat="1" ht="15">
      <c r="A9" s="4" t="s">
        <v>42</v>
      </c>
      <c r="B9" s="5">
        <f>SUM(C9:O9)</f>
        <v>942</v>
      </c>
      <c r="C9" s="4">
        <v>19</v>
      </c>
      <c r="D9" s="5">
        <v>27</v>
      </c>
      <c r="E9" s="4">
        <v>1</v>
      </c>
      <c r="F9" s="5">
        <v>3</v>
      </c>
      <c r="G9" s="5">
        <v>12</v>
      </c>
      <c r="H9" s="4"/>
      <c r="I9" s="5">
        <v>5</v>
      </c>
      <c r="J9" s="4"/>
      <c r="K9" s="4"/>
      <c r="L9" s="4">
        <v>132</v>
      </c>
      <c r="M9" s="4">
        <v>10</v>
      </c>
      <c r="N9" s="4">
        <v>441</v>
      </c>
      <c r="O9" s="4">
        <v>292</v>
      </c>
    </row>
    <row r="10" spans="1:15" s="8" customFormat="1" ht="15">
      <c r="A10" s="4" t="s">
        <v>44</v>
      </c>
      <c r="B10" s="5">
        <f>SUM(C10:O10)</f>
        <v>9550</v>
      </c>
      <c r="C10" s="4">
        <f>SUM(159+1915+39+280+108)</f>
        <v>2501</v>
      </c>
      <c r="D10" s="5">
        <v>213</v>
      </c>
      <c r="E10" s="4">
        <v>14</v>
      </c>
      <c r="F10" s="5">
        <v>120</v>
      </c>
      <c r="G10" s="5">
        <v>121</v>
      </c>
      <c r="H10" s="4"/>
      <c r="I10" s="5">
        <v>28</v>
      </c>
      <c r="J10" s="4">
        <v>1</v>
      </c>
      <c r="K10" s="4"/>
      <c r="L10" s="4">
        <v>309</v>
      </c>
      <c r="M10" s="4">
        <v>12</v>
      </c>
      <c r="N10" s="4">
        <v>5795</v>
      </c>
      <c r="O10" s="4">
        <v>436</v>
      </c>
    </row>
    <row r="11" spans="1:15" s="8" customFormat="1" ht="15">
      <c r="A11" s="4" t="s">
        <v>45</v>
      </c>
      <c r="B11" s="5">
        <f>SUM(C11:O11)</f>
        <v>356</v>
      </c>
      <c r="C11" s="4">
        <v>1</v>
      </c>
      <c r="D11" s="5"/>
      <c r="E11" s="4"/>
      <c r="F11" s="5">
        <v>5</v>
      </c>
      <c r="G11" s="5"/>
      <c r="H11" s="4"/>
      <c r="I11" s="5">
        <v>4</v>
      </c>
      <c r="J11" s="4">
        <v>7</v>
      </c>
      <c r="K11" s="4"/>
      <c r="L11" s="4">
        <v>52</v>
      </c>
      <c r="M11" s="4"/>
      <c r="N11" s="4">
        <v>287</v>
      </c>
      <c r="O11" s="4"/>
    </row>
    <row r="12" spans="1:15" s="8" customFormat="1" ht="15">
      <c r="A12" s="4" t="s">
        <v>35</v>
      </c>
      <c r="B12" s="5">
        <f>SUM(C12:O12)</f>
        <v>81830</v>
      </c>
      <c r="C12" s="4">
        <f>SUM(1917+473+29+19+3259)</f>
        <v>5697</v>
      </c>
      <c r="D12" s="5">
        <v>102</v>
      </c>
      <c r="E12" s="4">
        <v>79</v>
      </c>
      <c r="F12" s="5">
        <v>3</v>
      </c>
      <c r="G12" s="5">
        <v>28</v>
      </c>
      <c r="H12" s="4">
        <v>243</v>
      </c>
      <c r="I12" s="5">
        <v>5428</v>
      </c>
      <c r="J12" s="4">
        <v>38</v>
      </c>
      <c r="K12" s="4">
        <v>1111</v>
      </c>
      <c r="L12" s="4">
        <v>2143</v>
      </c>
      <c r="M12" s="4">
        <v>53</v>
      </c>
      <c r="N12" s="4">
        <v>31325</v>
      </c>
      <c r="O12" s="4">
        <v>35580</v>
      </c>
    </row>
    <row r="13" spans="1:15" s="8" customFormat="1" ht="15">
      <c r="A13" s="4" t="s">
        <v>9</v>
      </c>
      <c r="B13" s="5">
        <f>SUM(C13:O13)</f>
        <v>2595</v>
      </c>
      <c r="C13" s="4">
        <v>25</v>
      </c>
      <c r="D13" s="5">
        <v>19</v>
      </c>
      <c r="E13" s="4">
        <v>7</v>
      </c>
      <c r="F13" s="5">
        <v>16</v>
      </c>
      <c r="G13" s="5">
        <v>121</v>
      </c>
      <c r="H13" s="4">
        <v>7</v>
      </c>
      <c r="I13" s="5">
        <v>193</v>
      </c>
      <c r="J13" s="4"/>
      <c r="K13" s="4">
        <v>20</v>
      </c>
      <c r="L13" s="4">
        <v>215</v>
      </c>
      <c r="M13" s="4">
        <v>9</v>
      </c>
      <c r="N13" s="4">
        <v>1947</v>
      </c>
      <c r="O13" s="4">
        <v>16</v>
      </c>
    </row>
    <row r="14" spans="1:15" s="8" customFormat="1" ht="15">
      <c r="A14" s="4"/>
      <c r="B14" s="5"/>
      <c r="C14" s="4"/>
      <c r="D14" s="5"/>
      <c r="E14" s="4"/>
      <c r="F14" s="5"/>
      <c r="G14" s="5"/>
      <c r="H14" s="4"/>
      <c r="I14" s="5"/>
      <c r="J14" s="4"/>
      <c r="K14" s="4"/>
      <c r="L14" s="4"/>
      <c r="M14" s="4"/>
      <c r="N14" s="4"/>
      <c r="O14" s="4"/>
    </row>
    <row r="15" spans="1:15" s="8" customFormat="1" ht="15">
      <c r="A15" s="4" t="s">
        <v>10</v>
      </c>
      <c r="B15" s="5">
        <f>SUM(B9:B13)</f>
        <v>95273</v>
      </c>
      <c r="C15" s="4"/>
      <c r="D15" s="5"/>
      <c r="E15" s="4"/>
      <c r="F15" s="5"/>
      <c r="G15" s="5"/>
      <c r="H15" s="4"/>
      <c r="I15" s="5"/>
      <c r="J15" s="4"/>
      <c r="K15" s="4"/>
      <c r="L15" s="4"/>
      <c r="M15" s="4"/>
      <c r="N15" s="4"/>
      <c r="O15" s="4"/>
    </row>
    <row r="17" ht="15">
      <c r="B17" s="2" t="s">
        <v>63</v>
      </c>
    </row>
    <row r="19" ht="15">
      <c r="B19" s="2" t="s">
        <v>60</v>
      </c>
    </row>
  </sheetData>
  <sheetProtection/>
  <mergeCells count="5">
    <mergeCell ref="A6:O6"/>
    <mergeCell ref="A1:O1"/>
    <mergeCell ref="A2:O2"/>
    <mergeCell ref="A4:O4"/>
    <mergeCell ref="A5:O5"/>
  </mergeCells>
  <printOptions horizontalCentered="1"/>
  <pageMargins left="0.75" right="0.75" top="1" bottom="1" header="0.5" footer="0.5"/>
  <pageSetup horizontalDpi="600" verticalDpi="600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defaultGridColor="0" zoomScalePageLayoutView="0" colorId="8" workbookViewId="0" topLeftCell="A1">
      <selection activeCell="A5" sqref="A5:O5"/>
    </sheetView>
  </sheetViews>
  <sheetFormatPr defaultColWidth="8.88671875" defaultRowHeight="15"/>
  <cols>
    <col min="1" max="1" width="12.10546875" style="0" customWidth="1"/>
    <col min="2" max="2" width="7.5546875" style="0" customWidth="1"/>
    <col min="3" max="3" width="6.77734375" style="0" customWidth="1"/>
    <col min="4" max="4" width="7.5546875" style="0" customWidth="1"/>
    <col min="5" max="5" width="4.99609375" style="0" customWidth="1"/>
    <col min="6" max="6" width="5.3359375" style="0" customWidth="1"/>
    <col min="7" max="8" width="5.99609375" style="0" customWidth="1"/>
    <col min="9" max="9" width="8.3359375" style="0" customWidth="1"/>
    <col min="10" max="10" width="5.5546875" style="0" customWidth="1"/>
    <col min="11" max="11" width="3.5546875" style="0" customWidth="1"/>
    <col min="12" max="12" width="6.3359375" style="0" customWidth="1"/>
    <col min="13" max="13" width="6.77734375" style="0" customWidth="1"/>
    <col min="14" max="14" width="6.88671875" style="0" customWidth="1"/>
    <col min="15" max="15" width="5.3359375" style="0" customWidth="1"/>
  </cols>
  <sheetData>
    <row r="1" spans="1:15" ht="18.75" customHeight="1">
      <c r="A1" s="16" t="s">
        <v>47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8.75" customHeight="1">
      <c r="A2" s="16" t="s">
        <v>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18.75">
      <c r="A3" s="1"/>
    </row>
    <row r="4" spans="1:15" ht="15">
      <c r="A4" s="14" t="s">
        <v>72</v>
      </c>
      <c r="B4" s="15"/>
      <c r="C4" s="15"/>
      <c r="D4" s="15"/>
      <c r="E4" s="15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">
      <c r="A5" s="14" t="s">
        <v>15</v>
      </c>
      <c r="B5" s="15"/>
      <c r="C5" s="15"/>
      <c r="D5" s="15"/>
      <c r="E5" s="15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>
      <c r="A6" s="14" t="s">
        <v>16</v>
      </c>
      <c r="B6" s="15"/>
      <c r="C6" s="15"/>
      <c r="D6" s="15"/>
      <c r="E6" s="15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ht="25.5" customHeight="1">
      <c r="B7" s="6"/>
    </row>
    <row r="8" spans="1:15" s="8" customFormat="1" ht="22.5">
      <c r="A8" s="3" t="s">
        <v>11</v>
      </c>
      <c r="B8" s="7" t="s">
        <v>0</v>
      </c>
      <c r="C8" s="7" t="s">
        <v>53</v>
      </c>
      <c r="D8" s="7" t="s">
        <v>1</v>
      </c>
      <c r="E8" s="7" t="s">
        <v>2</v>
      </c>
      <c r="F8" s="7" t="s">
        <v>12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17</v>
      </c>
      <c r="L8" s="3" t="s">
        <v>54</v>
      </c>
      <c r="M8" s="7" t="s">
        <v>7</v>
      </c>
      <c r="N8" s="7" t="s">
        <v>50</v>
      </c>
      <c r="O8" s="3" t="s">
        <v>8</v>
      </c>
    </row>
    <row r="9" spans="1:15" s="8" customFormat="1" ht="15">
      <c r="A9" s="4" t="s">
        <v>20</v>
      </c>
      <c r="B9" s="5">
        <f>SUM(C9:O9)</f>
        <v>27682</v>
      </c>
      <c r="C9" s="4">
        <f>SUM(69+302+9+26)</f>
        <v>406</v>
      </c>
      <c r="D9" s="5">
        <v>21</v>
      </c>
      <c r="E9" s="4"/>
      <c r="F9" s="5">
        <v>17</v>
      </c>
      <c r="G9" s="5">
        <v>8</v>
      </c>
      <c r="H9" s="4">
        <v>3</v>
      </c>
      <c r="I9" s="5">
        <v>26</v>
      </c>
      <c r="J9" s="4"/>
      <c r="K9" s="4">
        <v>1</v>
      </c>
      <c r="L9" s="4">
        <v>1097</v>
      </c>
      <c r="M9" s="4">
        <v>9051</v>
      </c>
      <c r="N9" s="4">
        <v>13051</v>
      </c>
      <c r="O9" s="4">
        <v>4001</v>
      </c>
    </row>
    <row r="10" spans="1:15" s="8" customFormat="1" ht="15">
      <c r="A10" s="4" t="s">
        <v>33</v>
      </c>
      <c r="B10" s="5">
        <f>SUM(C10:O10)</f>
        <v>8542</v>
      </c>
      <c r="C10" s="4">
        <f>SUM(17+89)</f>
        <v>106</v>
      </c>
      <c r="D10" s="5">
        <v>1</v>
      </c>
      <c r="E10" s="4"/>
      <c r="F10" s="5">
        <v>8</v>
      </c>
      <c r="G10" s="5"/>
      <c r="H10" s="4"/>
      <c r="I10" s="5">
        <v>66</v>
      </c>
      <c r="J10" s="4"/>
      <c r="K10" s="4">
        <v>2</v>
      </c>
      <c r="L10" s="4">
        <v>328</v>
      </c>
      <c r="M10" s="4">
        <v>14</v>
      </c>
      <c r="N10" s="4">
        <v>7897</v>
      </c>
      <c r="O10" s="4">
        <v>120</v>
      </c>
    </row>
    <row r="11" spans="1:15" s="8" customFormat="1" ht="15">
      <c r="A11" s="4"/>
      <c r="B11" s="5"/>
      <c r="C11" s="4"/>
      <c r="D11" s="5"/>
      <c r="E11" s="5"/>
      <c r="F11" s="5"/>
      <c r="G11" s="5"/>
      <c r="H11" s="5"/>
      <c r="I11" s="5"/>
      <c r="J11" s="5"/>
      <c r="K11" s="5"/>
      <c r="L11" s="4"/>
      <c r="M11" s="4"/>
      <c r="N11" s="4"/>
      <c r="O11" s="4"/>
    </row>
    <row r="12" spans="1:15" s="8" customFormat="1" ht="18">
      <c r="A12" s="13" t="s">
        <v>57</v>
      </c>
      <c r="B12" s="5"/>
      <c r="C12" s="4"/>
      <c r="D12" s="5"/>
      <c r="E12" s="5"/>
      <c r="F12" s="5"/>
      <c r="G12" s="5"/>
      <c r="H12" s="5"/>
      <c r="I12" s="5"/>
      <c r="J12" s="5"/>
      <c r="K12" s="5"/>
      <c r="L12" s="4"/>
      <c r="M12" s="4"/>
      <c r="N12" s="4"/>
      <c r="O12" s="4"/>
    </row>
    <row r="13" spans="1:15" s="8" customFormat="1" ht="15">
      <c r="A13" s="4" t="s">
        <v>56</v>
      </c>
      <c r="B13" s="5">
        <f>SUM(C13:O13)</f>
        <v>17203</v>
      </c>
      <c r="C13" s="4">
        <f>SUM(6+707+12+630+260)</f>
        <v>1615</v>
      </c>
      <c r="D13" s="5">
        <v>2605</v>
      </c>
      <c r="E13" s="4">
        <v>691</v>
      </c>
      <c r="F13" s="5">
        <v>33</v>
      </c>
      <c r="G13" s="5">
        <v>98</v>
      </c>
      <c r="H13" s="4">
        <v>98</v>
      </c>
      <c r="I13" s="5">
        <v>59</v>
      </c>
      <c r="J13" s="4">
        <v>51</v>
      </c>
      <c r="K13" s="4">
        <v>12</v>
      </c>
      <c r="L13" s="4">
        <v>2138</v>
      </c>
      <c r="M13" s="4">
        <v>1473</v>
      </c>
      <c r="N13" s="4">
        <v>6968</v>
      </c>
      <c r="O13" s="4">
        <v>1362</v>
      </c>
    </row>
    <row r="14" spans="1:15" s="8" customFormat="1" ht="15">
      <c r="A14" s="4"/>
      <c r="B14" s="5"/>
      <c r="C14" s="4"/>
      <c r="D14" s="5"/>
      <c r="E14" s="5"/>
      <c r="F14" s="5"/>
      <c r="G14" s="5"/>
      <c r="H14" s="5"/>
      <c r="I14" s="5"/>
      <c r="J14" s="5"/>
      <c r="K14" s="5"/>
      <c r="L14" s="4"/>
      <c r="M14" s="4"/>
      <c r="N14" s="4"/>
      <c r="O14" s="4"/>
    </row>
    <row r="15" spans="1:15" s="8" customFormat="1" ht="15">
      <c r="A15" s="4" t="s">
        <v>10</v>
      </c>
      <c r="B15" s="5">
        <f>SUM(B9:B13)</f>
        <v>53427</v>
      </c>
      <c r="C15" s="4"/>
      <c r="D15" s="5"/>
      <c r="E15" s="5"/>
      <c r="F15" s="5"/>
      <c r="G15" s="5"/>
      <c r="H15" s="5"/>
      <c r="I15" s="5"/>
      <c r="J15" s="5"/>
      <c r="K15" s="5"/>
      <c r="L15" s="4"/>
      <c r="M15" s="4"/>
      <c r="N15" s="4"/>
      <c r="O15" s="4"/>
    </row>
    <row r="17" ht="15">
      <c r="B17" s="2" t="s">
        <v>63</v>
      </c>
    </row>
    <row r="19" ht="15">
      <c r="B19" s="2" t="s">
        <v>60</v>
      </c>
    </row>
  </sheetData>
  <sheetProtection/>
  <mergeCells count="5">
    <mergeCell ref="A6:O6"/>
    <mergeCell ref="A1:O1"/>
    <mergeCell ref="A2:O2"/>
    <mergeCell ref="A4:O4"/>
    <mergeCell ref="A5:O5"/>
  </mergeCells>
  <printOptions horizontalCentered="1"/>
  <pageMargins left="0.75" right="0.75" top="1" bottom="1" header="0.5" footer="0.5"/>
  <pageSetup horizontalDpi="600" verticalDpi="600" orientation="landscape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defaultGridColor="0" zoomScalePageLayoutView="0" colorId="8" workbookViewId="0" topLeftCell="A1">
      <selection activeCell="A5" sqref="A5:O5"/>
    </sheetView>
  </sheetViews>
  <sheetFormatPr defaultColWidth="8.88671875" defaultRowHeight="15"/>
  <cols>
    <col min="1" max="1" width="13.10546875" style="0" customWidth="1"/>
    <col min="2" max="2" width="8.21484375" style="0" customWidth="1"/>
    <col min="3" max="3" width="7.3359375" style="0" customWidth="1"/>
    <col min="4" max="4" width="6.5546875" style="0" customWidth="1"/>
    <col min="5" max="5" width="6.10546875" style="0" customWidth="1"/>
    <col min="6" max="6" width="4.88671875" style="0" customWidth="1"/>
    <col min="7" max="7" width="6.21484375" style="0" customWidth="1"/>
    <col min="8" max="8" width="5.5546875" style="0" customWidth="1"/>
    <col min="9" max="9" width="7.6640625" style="0" customWidth="1"/>
    <col min="10" max="10" width="5.21484375" style="0" customWidth="1"/>
    <col min="11" max="11" width="5.4453125" style="0" customWidth="1"/>
    <col min="12" max="12" width="6.21484375" style="0" customWidth="1"/>
    <col min="13" max="13" width="6.77734375" style="0" customWidth="1"/>
    <col min="14" max="14" width="6.6640625" style="0" customWidth="1"/>
    <col min="15" max="15" width="5.88671875" style="0" customWidth="1"/>
  </cols>
  <sheetData>
    <row r="1" spans="1:15" ht="18.75" customHeight="1">
      <c r="A1" s="16" t="s">
        <v>48</v>
      </c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</row>
    <row r="2" spans="1:15" ht="18.75" customHeight="1">
      <c r="A2" s="16" t="s">
        <v>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18.75">
      <c r="A3" s="1"/>
    </row>
    <row r="4" spans="1:15" ht="15">
      <c r="A4" s="14" t="s">
        <v>73</v>
      </c>
      <c r="B4" s="15"/>
      <c r="C4" s="15"/>
      <c r="D4" s="15"/>
      <c r="E4" s="15"/>
      <c r="F4" s="15"/>
      <c r="G4" s="15"/>
      <c r="H4" s="17"/>
      <c r="I4" s="17"/>
      <c r="J4" s="17"/>
      <c r="K4" s="17"/>
      <c r="L4" s="17"/>
      <c r="M4" s="17"/>
      <c r="N4" s="17"/>
      <c r="O4" s="17"/>
    </row>
    <row r="5" spans="1:15" ht="15">
      <c r="A5" s="14" t="s">
        <v>15</v>
      </c>
      <c r="B5" s="15"/>
      <c r="C5" s="15"/>
      <c r="D5" s="15"/>
      <c r="E5" s="15"/>
      <c r="F5" s="15"/>
      <c r="G5" s="15"/>
      <c r="H5" s="17"/>
      <c r="I5" s="17"/>
      <c r="J5" s="17"/>
      <c r="K5" s="17"/>
      <c r="L5" s="17"/>
      <c r="M5" s="17"/>
      <c r="N5" s="17"/>
      <c r="O5" s="17"/>
    </row>
    <row r="6" spans="1:15" ht="15">
      <c r="A6" s="14" t="s">
        <v>16</v>
      </c>
      <c r="B6" s="15"/>
      <c r="C6" s="15"/>
      <c r="D6" s="15"/>
      <c r="E6" s="15"/>
      <c r="F6" s="15"/>
      <c r="G6" s="15"/>
      <c r="H6" s="17"/>
      <c r="I6" s="17"/>
      <c r="J6" s="17"/>
      <c r="K6" s="17"/>
      <c r="L6" s="17"/>
      <c r="M6" s="17"/>
      <c r="N6" s="17"/>
      <c r="O6" s="17"/>
    </row>
    <row r="7" ht="25.5" customHeight="1">
      <c r="B7" s="6"/>
    </row>
    <row r="8" spans="1:15" s="8" customFormat="1" ht="22.5">
      <c r="A8" s="3" t="s">
        <v>11</v>
      </c>
      <c r="B8" s="7" t="s">
        <v>0</v>
      </c>
      <c r="C8" s="7" t="s">
        <v>53</v>
      </c>
      <c r="D8" s="7" t="s">
        <v>1</v>
      </c>
      <c r="E8" s="3" t="s">
        <v>2</v>
      </c>
      <c r="F8" s="7" t="s">
        <v>12</v>
      </c>
      <c r="G8" s="3" t="s">
        <v>3</v>
      </c>
      <c r="H8" s="3" t="s">
        <v>4</v>
      </c>
      <c r="I8" s="3" t="s">
        <v>5</v>
      </c>
      <c r="J8" s="3" t="s">
        <v>6</v>
      </c>
      <c r="K8" s="7" t="s">
        <v>59</v>
      </c>
      <c r="L8" s="3" t="s">
        <v>54</v>
      </c>
      <c r="M8" s="7" t="s">
        <v>7</v>
      </c>
      <c r="N8" s="7" t="s">
        <v>50</v>
      </c>
      <c r="O8" s="3" t="s">
        <v>8</v>
      </c>
    </row>
    <row r="9" spans="1:15" s="8" customFormat="1" ht="15">
      <c r="A9" s="4" t="s">
        <v>43</v>
      </c>
      <c r="B9" s="5">
        <f>SUM(C9:O9)</f>
        <v>3647</v>
      </c>
      <c r="C9" s="4">
        <v>9</v>
      </c>
      <c r="D9" s="5"/>
      <c r="E9" s="4"/>
      <c r="F9" s="5">
        <v>6</v>
      </c>
      <c r="G9" s="5"/>
      <c r="H9" s="4">
        <v>1</v>
      </c>
      <c r="I9" s="5">
        <v>13</v>
      </c>
      <c r="J9" s="4"/>
      <c r="K9" s="4"/>
      <c r="L9" s="4">
        <v>236</v>
      </c>
      <c r="M9" s="4">
        <v>11</v>
      </c>
      <c r="N9" s="4">
        <v>3350</v>
      </c>
      <c r="O9" s="4">
        <v>21</v>
      </c>
    </row>
    <row r="10" spans="1:15" s="8" customFormat="1" ht="15">
      <c r="A10" s="4" t="s">
        <v>44</v>
      </c>
      <c r="B10" s="5">
        <f>SUM(C10:O10)</f>
        <v>9550</v>
      </c>
      <c r="C10" s="4">
        <f>SUM(159+1915+39+280+108)</f>
        <v>2501</v>
      </c>
      <c r="D10" s="5">
        <v>213</v>
      </c>
      <c r="E10" s="4">
        <v>14</v>
      </c>
      <c r="F10" s="5">
        <v>120</v>
      </c>
      <c r="G10" s="5">
        <v>121</v>
      </c>
      <c r="H10" s="4"/>
      <c r="I10" s="5">
        <v>28</v>
      </c>
      <c r="J10" s="4">
        <v>1</v>
      </c>
      <c r="K10" s="4"/>
      <c r="L10" s="4">
        <v>309</v>
      </c>
      <c r="M10" s="4">
        <v>12</v>
      </c>
      <c r="N10" s="4">
        <v>5795</v>
      </c>
      <c r="O10" s="4">
        <v>436</v>
      </c>
    </row>
    <row r="11" spans="1:15" s="8" customFormat="1" ht="15">
      <c r="A11" s="4" t="s">
        <v>35</v>
      </c>
      <c r="B11" s="5">
        <f>SUM(C11:O11)</f>
        <v>81830</v>
      </c>
      <c r="C11" s="4">
        <f>SUM(1917+473+29+19+3259)</f>
        <v>5697</v>
      </c>
      <c r="D11" s="5">
        <v>102</v>
      </c>
      <c r="E11" s="4">
        <v>79</v>
      </c>
      <c r="F11" s="5">
        <v>3</v>
      </c>
      <c r="G11" s="5">
        <v>28</v>
      </c>
      <c r="H11" s="4">
        <v>243</v>
      </c>
      <c r="I11" s="5">
        <v>5428</v>
      </c>
      <c r="J11" s="4">
        <v>38</v>
      </c>
      <c r="K11" s="4">
        <v>1111</v>
      </c>
      <c r="L11" s="4">
        <v>2143</v>
      </c>
      <c r="M11" s="4">
        <v>53</v>
      </c>
      <c r="N11" s="4">
        <v>31325</v>
      </c>
      <c r="O11" s="4">
        <v>35580</v>
      </c>
    </row>
    <row r="12" spans="1:15" s="8" customFormat="1" ht="15">
      <c r="A12" s="4"/>
      <c r="B12" s="5"/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</row>
    <row r="13" spans="1:15" s="8" customFormat="1" ht="15">
      <c r="A13" s="4" t="s">
        <v>10</v>
      </c>
      <c r="B13" s="5">
        <f>SUM(B9:B12)</f>
        <v>95027</v>
      </c>
      <c r="C13" s="4"/>
      <c r="D13" s="5"/>
      <c r="E13" s="4"/>
      <c r="F13" s="5"/>
      <c r="G13" s="5"/>
      <c r="H13" s="4"/>
      <c r="I13" s="5"/>
      <c r="J13" s="4"/>
      <c r="K13" s="4"/>
      <c r="L13" s="4"/>
      <c r="M13" s="4"/>
      <c r="N13" s="4"/>
      <c r="O13" s="4"/>
    </row>
    <row r="15" ht="15">
      <c r="B15" s="2" t="s">
        <v>63</v>
      </c>
    </row>
    <row r="17" ht="15">
      <c r="B17" s="2" t="s">
        <v>60</v>
      </c>
    </row>
  </sheetData>
  <sheetProtection/>
  <mergeCells count="5">
    <mergeCell ref="A6:O6"/>
    <mergeCell ref="A1:O1"/>
    <mergeCell ref="A2:O2"/>
    <mergeCell ref="A4:O4"/>
    <mergeCell ref="A5:O5"/>
  </mergeCells>
  <printOptions horizontalCentered="1"/>
  <pageMargins left="0.75" right="0.7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AmberLLC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Bardach</dc:creator>
  <cp:keywords/>
  <dc:description/>
  <cp:lastModifiedBy>Janet Kopenhaver</cp:lastModifiedBy>
  <cp:lastPrinted>2015-01-15T19:37:32Z</cp:lastPrinted>
  <dcterms:created xsi:type="dcterms:W3CDTF">2006-11-15T01:43:46Z</dcterms:created>
  <dcterms:modified xsi:type="dcterms:W3CDTF">2015-01-15T19:37:45Z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